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12330" windowHeight="7350" activeTab="0"/>
  </bookViews>
  <sheets>
    <sheet name="125" sheetId="1" r:id="rId1"/>
    <sheet name="11" sheetId="2" r:id="rId2"/>
  </sheets>
  <definedNames>
    <definedName name="_xlnm.Print_Area" localSheetId="1">'11'!$A$1:$L$69</definedName>
    <definedName name="_xlnm.Print_Area" localSheetId="0">'125'!$A$1:$L$61</definedName>
  </definedNames>
  <calcPr fullCalcOnLoad="1"/>
</workbook>
</file>

<file path=xl/sharedStrings.xml><?xml version="1.0" encoding="utf-8"?>
<sst xmlns="http://schemas.openxmlformats.org/spreadsheetml/2006/main" count="237" uniqueCount="102">
  <si>
    <t>休み</t>
  </si>
  <si>
    <t>週間トータル距離</t>
  </si>
  <si>
    <t>Total</t>
  </si>
  <si>
    <t>m</t>
  </si>
  <si>
    <t>ｺﾒﾝﾄ</t>
  </si>
  <si>
    <t>x</t>
  </si>
  <si>
    <t>Down</t>
  </si>
  <si>
    <t>Fr</t>
  </si>
  <si>
    <t>W-up</t>
  </si>
  <si>
    <t>W-up</t>
  </si>
  <si>
    <t>SKPS</t>
  </si>
  <si>
    <t>x</t>
  </si>
  <si>
    <t>W-up</t>
  </si>
  <si>
    <t>x</t>
  </si>
  <si>
    <t>Down</t>
  </si>
  <si>
    <t>Total</t>
  </si>
  <si>
    <t>m</t>
  </si>
  <si>
    <t>ｺﾒﾝﾄ</t>
  </si>
  <si>
    <t>4S</t>
  </si>
  <si>
    <t>Swim</t>
  </si>
  <si>
    <t>x</t>
  </si>
  <si>
    <t>フリーコース</t>
  </si>
  <si>
    <t>Kits</t>
  </si>
  <si>
    <t>Kits</t>
  </si>
  <si>
    <t>Kick</t>
  </si>
  <si>
    <t>4S</t>
  </si>
  <si>
    <t>Fr</t>
  </si>
  <si>
    <t>Pull</t>
  </si>
  <si>
    <t>Swim</t>
  </si>
  <si>
    <t>ES</t>
  </si>
  <si>
    <t>フリーコース</t>
  </si>
  <si>
    <t>W-up</t>
  </si>
  <si>
    <t>Down</t>
  </si>
  <si>
    <t>マスターズコース</t>
  </si>
  <si>
    <t>Hup15m, QAP15m</t>
  </si>
  <si>
    <t>Total</t>
  </si>
  <si>
    <t>m</t>
  </si>
  <si>
    <t>ｺﾒﾝﾄ</t>
  </si>
  <si>
    <t>マスターズコース</t>
  </si>
  <si>
    <t>W-up</t>
  </si>
  <si>
    <t>x</t>
  </si>
  <si>
    <t>Swim</t>
  </si>
  <si>
    <t>ES</t>
  </si>
  <si>
    <t>Fr</t>
  </si>
  <si>
    <t>Down</t>
  </si>
  <si>
    <t>cho, IMR</t>
  </si>
  <si>
    <t>Kick</t>
  </si>
  <si>
    <t>Hard</t>
  </si>
  <si>
    <t>フリーコース</t>
  </si>
  <si>
    <t>Form</t>
  </si>
  <si>
    <t>奇数セット：IMR　偶数セット：Fr</t>
  </si>
  <si>
    <t>奇数：フィスト　偶数：DPS</t>
  </si>
  <si>
    <t>Kits</t>
  </si>
  <si>
    <t>Drill</t>
  </si>
  <si>
    <t>SLD/S</t>
  </si>
  <si>
    <t>QAP15m</t>
  </si>
  <si>
    <t>キッツ年内最終日</t>
  </si>
  <si>
    <t>Bumb</t>
  </si>
  <si>
    <t>1s(1:40) 2s(1:35)</t>
  </si>
  <si>
    <t>(3'30)</t>
  </si>
  <si>
    <t>(Fly43",Ba47-48",Br46-47",Fr45")</t>
  </si>
  <si>
    <t>(2'40)</t>
  </si>
  <si>
    <t>Act2 GoodFeel</t>
  </si>
  <si>
    <t>泳ぎ納め</t>
  </si>
  <si>
    <t>W-up</t>
  </si>
  <si>
    <t>Kick</t>
  </si>
  <si>
    <t>x</t>
  </si>
  <si>
    <t>Swim</t>
  </si>
  <si>
    <t>Down</t>
  </si>
  <si>
    <t>フリーコース</t>
  </si>
  <si>
    <t>柏洋</t>
  </si>
  <si>
    <t>Pull</t>
  </si>
  <si>
    <t>Form</t>
  </si>
  <si>
    <t>(37")</t>
  </si>
  <si>
    <t>(1'14-15)</t>
  </si>
  <si>
    <t>(2'33, 2'33)</t>
  </si>
  <si>
    <t>(5'08)</t>
  </si>
  <si>
    <t>(2'31, 2'32)</t>
  </si>
  <si>
    <t>(1'12, 13, 14, 14)</t>
  </si>
  <si>
    <t>(37")</t>
  </si>
  <si>
    <t>1s:Form/Bup 2s:15mSpeed</t>
  </si>
  <si>
    <t>Kits</t>
  </si>
  <si>
    <t>Kits</t>
  </si>
  <si>
    <t>Swim</t>
  </si>
  <si>
    <t>Act1</t>
  </si>
  <si>
    <t>Fly</t>
  </si>
  <si>
    <t>Drill</t>
  </si>
  <si>
    <t>Sc/S</t>
  </si>
  <si>
    <t>Pull</t>
  </si>
  <si>
    <t>Fly, Fr Alt</t>
  </si>
  <si>
    <t>Hup15m, QAP15m</t>
  </si>
  <si>
    <t>ES</t>
  </si>
  <si>
    <t>IM</t>
  </si>
  <si>
    <t>(6'58)</t>
  </si>
  <si>
    <t>Flatter, Neg.</t>
  </si>
  <si>
    <t>Form</t>
  </si>
  <si>
    <t>初泳ぎ、のんびり泳ぐ</t>
  </si>
  <si>
    <t>４種目まんべんなく</t>
  </si>
  <si>
    <t>Flyのプルで上下動を抑えることを意識。</t>
  </si>
  <si>
    <t>Flyのプル</t>
  </si>
  <si>
    <t>４種目</t>
  </si>
  <si>
    <t>有酸素練。フォームを気をつけながら。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</si>
</sst>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;@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Times New Roman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4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20" fontId="4" fillId="2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83" fontId="4" fillId="2" borderId="2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56" fontId="6" fillId="0" borderId="2" xfId="0" applyNumberFormat="1" applyFont="1" applyFill="1" applyBorder="1" applyAlignment="1">
      <alignment horizontal="center" vertical="center"/>
    </xf>
    <xf numFmtId="31" fontId="4" fillId="2" borderId="2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 topLeftCell="A1">
      <selection activeCell="I54" sqref="I54"/>
    </sheetView>
  </sheetViews>
  <sheetFormatPr defaultColWidth="9.00390625" defaultRowHeight="13.5" customHeight="1"/>
  <cols>
    <col min="1" max="1" width="5.375" style="11" customWidth="1"/>
    <col min="2" max="2" width="5.875" style="10" customWidth="1"/>
    <col min="3" max="3" width="1.4921875" style="10" customWidth="1"/>
    <col min="4" max="4" width="2.75390625" style="10" customWidth="1"/>
    <col min="5" max="5" width="1.4921875" style="10" customWidth="1"/>
    <col min="6" max="6" width="2.00390625" style="10" customWidth="1"/>
    <col min="7" max="7" width="4.75390625" style="11" customWidth="1"/>
    <col min="8" max="8" width="5.375" style="13" customWidth="1"/>
    <col min="9" max="9" width="27.25390625" style="14" customWidth="1"/>
    <col min="10" max="10" width="22.75390625" style="3" customWidth="1"/>
    <col min="11" max="11" width="5.875" style="14" customWidth="1"/>
    <col min="12" max="12" width="5.75390625" style="10" customWidth="1"/>
    <col min="13" max="13" width="5.00390625" style="10" customWidth="1"/>
    <col min="14" max="16384" width="8.875" style="10" customWidth="1"/>
  </cols>
  <sheetData>
    <row r="1" spans="1:12" ht="13.5" customHeight="1" thickBot="1">
      <c r="A1" s="31">
        <v>40539</v>
      </c>
      <c r="B1" s="31"/>
      <c r="C1" s="31"/>
      <c r="D1" s="31"/>
      <c r="E1" s="30" t="str">
        <f>TEXT(A1,"（aaa）")</f>
        <v>(月)</v>
      </c>
      <c r="F1" s="30"/>
      <c r="G1" s="5"/>
      <c r="H1" s="6"/>
      <c r="I1" s="7" t="s">
        <v>0</v>
      </c>
      <c r="J1" s="8"/>
      <c r="K1" s="9"/>
      <c r="L1" s="9"/>
    </row>
    <row r="2" spans="7:13" ht="13.5" customHeight="1" thickTop="1">
      <c r="G2" s="12"/>
      <c r="I2" s="4"/>
      <c r="M2" s="10">
        <f>IF(F2&gt;1,B2*D2*F2,IF(D2&gt;1,B2*D2,B2))</f>
        <v>0</v>
      </c>
    </row>
    <row r="3" spans="7:13" ht="13.5" customHeight="1">
      <c r="G3" s="12"/>
      <c r="H3" s="15"/>
      <c r="I3" s="4"/>
      <c r="M3" s="10">
        <f>IF(F3&gt;1,B3*D3*F3,IF(D3&gt;1,B3*D3,B3))</f>
        <v>0</v>
      </c>
    </row>
    <row r="4" spans="7:13" ht="13.5" customHeight="1">
      <c r="G4" s="12"/>
      <c r="H4" s="15"/>
      <c r="I4" s="4"/>
      <c r="M4" s="10">
        <f>IF(F4&gt;1,B4*D4*F4,IF(D4&gt;1,B4*D4,B4))</f>
        <v>0</v>
      </c>
    </row>
    <row r="5" spans="1:12" ht="13.5" customHeight="1">
      <c r="A5" s="16" t="s">
        <v>35</v>
      </c>
      <c r="B5" s="17">
        <f>SUM(M2:M4)</f>
        <v>0</v>
      </c>
      <c r="C5" s="18" t="s">
        <v>36</v>
      </c>
      <c r="D5" s="2"/>
      <c r="E5" s="2"/>
      <c r="F5" s="2"/>
      <c r="G5" s="12"/>
      <c r="H5" s="19"/>
      <c r="I5" s="20"/>
      <c r="J5" s="1"/>
      <c r="K5" s="21"/>
      <c r="L5" s="2"/>
    </row>
    <row r="6" spans="1:12" ht="13.5" customHeight="1" thickBot="1">
      <c r="A6" s="22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ht="13.5" customHeight="1" thickTop="1"/>
    <row r="8" spans="1:12" ht="13.5" customHeight="1" thickBot="1">
      <c r="A8" s="31">
        <f>A1+1</f>
        <v>40540</v>
      </c>
      <c r="B8" s="31"/>
      <c r="C8" s="31"/>
      <c r="D8" s="31"/>
      <c r="E8" s="30" t="str">
        <f>TEXT(A8,"（aaa）")</f>
        <v>(火)</v>
      </c>
      <c r="F8" s="30"/>
      <c r="G8" s="5"/>
      <c r="H8" s="6"/>
      <c r="I8" s="7" t="s">
        <v>38</v>
      </c>
      <c r="J8" s="29" t="s">
        <v>23</v>
      </c>
      <c r="K8" s="9">
        <v>0.8541666666666666</v>
      </c>
      <c r="L8" s="9">
        <v>0.9166666666666666</v>
      </c>
    </row>
    <row r="9" spans="1:13" ht="13.5" customHeight="1" thickTop="1">
      <c r="A9" s="11" t="s">
        <v>39</v>
      </c>
      <c r="B9" s="10">
        <v>100</v>
      </c>
      <c r="C9" s="10" t="s">
        <v>5</v>
      </c>
      <c r="D9" s="10">
        <v>2</v>
      </c>
      <c r="G9" s="12"/>
      <c r="I9" s="4" t="s">
        <v>45</v>
      </c>
      <c r="M9" s="10">
        <f aca="true" t="shared" si="0" ref="M9:M15">IF(F9&gt;1,B9*D9*F9,IF(D9&gt;1,B9*D9,B9))</f>
        <v>200</v>
      </c>
    </row>
    <row r="10" spans="1:13" ht="13.5" customHeight="1">
      <c r="A10" s="11" t="s">
        <v>46</v>
      </c>
      <c r="B10" s="10">
        <v>25</v>
      </c>
      <c r="C10" s="10" t="s">
        <v>40</v>
      </c>
      <c r="D10" s="10">
        <v>8</v>
      </c>
      <c r="G10" s="12" t="s">
        <v>7</v>
      </c>
      <c r="H10" s="15">
        <v>0.034722222222222224</v>
      </c>
      <c r="I10" s="4" t="s">
        <v>47</v>
      </c>
      <c r="M10" s="10">
        <f t="shared" si="0"/>
        <v>200</v>
      </c>
    </row>
    <row r="11" spans="2:13" ht="13.5" customHeight="1">
      <c r="B11" s="10">
        <v>50</v>
      </c>
      <c r="C11" s="10" t="s">
        <v>40</v>
      </c>
      <c r="D11" s="10">
        <v>8</v>
      </c>
      <c r="G11" s="12" t="s">
        <v>7</v>
      </c>
      <c r="H11" s="15">
        <v>0.05555555555555555</v>
      </c>
      <c r="I11" s="4" t="s">
        <v>51</v>
      </c>
      <c r="M11" s="10">
        <f t="shared" si="0"/>
        <v>400</v>
      </c>
    </row>
    <row r="12" spans="2:13" ht="13.5" customHeight="1">
      <c r="B12" s="10">
        <v>50</v>
      </c>
      <c r="C12" s="10" t="s">
        <v>40</v>
      </c>
      <c r="D12" s="10">
        <v>4</v>
      </c>
      <c r="G12" s="12" t="s">
        <v>7</v>
      </c>
      <c r="H12" s="15">
        <v>0.041666666666666664</v>
      </c>
      <c r="I12" s="4" t="s">
        <v>49</v>
      </c>
      <c r="M12" s="10">
        <f t="shared" si="0"/>
        <v>200</v>
      </c>
    </row>
    <row r="13" spans="1:13" ht="13.5" customHeight="1">
      <c r="A13" s="11" t="s">
        <v>42</v>
      </c>
      <c r="B13" s="10">
        <v>100</v>
      </c>
      <c r="G13" s="12"/>
      <c r="H13" s="15"/>
      <c r="I13" s="4"/>
      <c r="M13" s="10">
        <f t="shared" si="0"/>
        <v>100</v>
      </c>
    </row>
    <row r="14" spans="1:13" ht="13.5" customHeight="1">
      <c r="A14" s="11" t="s">
        <v>41</v>
      </c>
      <c r="B14" s="10">
        <v>25</v>
      </c>
      <c r="C14" s="10" t="s">
        <v>40</v>
      </c>
      <c r="D14" s="10">
        <v>4</v>
      </c>
      <c r="E14" s="10" t="s">
        <v>5</v>
      </c>
      <c r="F14" s="10">
        <v>4</v>
      </c>
      <c r="G14" s="12" t="s">
        <v>43</v>
      </c>
      <c r="H14" s="15">
        <v>0.034722222222222224</v>
      </c>
      <c r="I14" s="4" t="s">
        <v>50</v>
      </c>
      <c r="M14" s="10">
        <f t="shared" si="0"/>
        <v>400</v>
      </c>
    </row>
    <row r="15" spans="1:13" ht="13.5" customHeight="1">
      <c r="A15" s="11" t="s">
        <v>44</v>
      </c>
      <c r="B15" s="10">
        <v>500</v>
      </c>
      <c r="G15" s="12"/>
      <c r="H15" s="15"/>
      <c r="I15" s="4"/>
      <c r="M15" s="10">
        <f t="shared" si="0"/>
        <v>500</v>
      </c>
    </row>
    <row r="16" spans="1:12" ht="13.5" customHeight="1">
      <c r="A16" s="16" t="s">
        <v>35</v>
      </c>
      <c r="B16" s="17">
        <f>SUM(M9:M15)</f>
        <v>2000</v>
      </c>
      <c r="C16" s="18" t="s">
        <v>36</v>
      </c>
      <c r="D16" s="2"/>
      <c r="E16" s="2"/>
      <c r="F16" s="2"/>
      <c r="G16" s="12"/>
      <c r="H16" s="19"/>
      <c r="I16" s="20"/>
      <c r="J16" s="1"/>
      <c r="K16" s="21"/>
      <c r="L16" s="2"/>
    </row>
    <row r="17" spans="1:12" ht="13.5" customHeight="1" thickBot="1">
      <c r="A17" s="22" t="s">
        <v>37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13.5" customHeight="1" thickTop="1"/>
    <row r="19" spans="1:12" ht="13.5" customHeight="1" thickBot="1">
      <c r="A19" s="31">
        <f>A1+2</f>
        <v>40541</v>
      </c>
      <c r="B19" s="31"/>
      <c r="C19" s="31"/>
      <c r="D19" s="31"/>
      <c r="E19" s="30" t="str">
        <f>TEXT(A19,"（aaa）")</f>
        <v>(水)</v>
      </c>
      <c r="F19" s="30"/>
      <c r="G19" s="5"/>
      <c r="H19" s="6"/>
      <c r="I19" s="7" t="s">
        <v>48</v>
      </c>
      <c r="J19" s="29" t="s">
        <v>52</v>
      </c>
      <c r="K19" s="9">
        <v>0.7083333333333334</v>
      </c>
      <c r="L19" s="9">
        <v>0.7291666666666666</v>
      </c>
    </row>
    <row r="20" spans="1:13" ht="13.5" customHeight="1" thickTop="1">
      <c r="A20" s="11" t="s">
        <v>8</v>
      </c>
      <c r="B20" s="10">
        <v>500</v>
      </c>
      <c r="G20" s="12"/>
      <c r="I20" s="4"/>
      <c r="M20" s="10">
        <f>IF(F20&gt;1,B20*D20*F20,IF(D20&gt;1,B20*D20,B20))</f>
        <v>500</v>
      </c>
    </row>
    <row r="21" spans="1:13" ht="13.5" customHeight="1">
      <c r="A21" s="11" t="s">
        <v>53</v>
      </c>
      <c r="B21" s="10">
        <v>50</v>
      </c>
      <c r="C21" s="10" t="s">
        <v>5</v>
      </c>
      <c r="D21" s="10">
        <v>8</v>
      </c>
      <c r="G21" s="12" t="s">
        <v>18</v>
      </c>
      <c r="H21" s="15">
        <v>0.04861111111111111</v>
      </c>
      <c r="I21" s="4" t="s">
        <v>54</v>
      </c>
      <c r="M21" s="10">
        <f>IF(F21&gt;1,B21*D21*F21,IF(D21&gt;1,B21*D21,B21))</f>
        <v>400</v>
      </c>
    </row>
    <row r="22" spans="1:13" ht="13.5" customHeight="1">
      <c r="A22" s="11" t="s">
        <v>19</v>
      </c>
      <c r="B22" s="10">
        <v>50</v>
      </c>
      <c r="C22" s="10" t="s">
        <v>5</v>
      </c>
      <c r="D22" s="10">
        <v>4</v>
      </c>
      <c r="G22" s="12" t="s">
        <v>18</v>
      </c>
      <c r="H22" s="15">
        <v>0.05555555555555555</v>
      </c>
      <c r="I22" s="4" t="s">
        <v>55</v>
      </c>
      <c r="M22" s="10">
        <f>IF(F22&gt;1,B22*D22*F22,IF(D22&gt;1,B22*D22,B22))</f>
        <v>200</v>
      </c>
    </row>
    <row r="23" spans="1:13" ht="13.5" customHeight="1">
      <c r="A23" s="11" t="s">
        <v>6</v>
      </c>
      <c r="B23" s="10">
        <v>200</v>
      </c>
      <c r="G23" s="12"/>
      <c r="H23" s="15"/>
      <c r="I23" s="4"/>
      <c r="M23" s="10">
        <f>IF(F23&gt;1,B23*D23*F23,IF(D23&gt;1,B23*D23,B23))</f>
        <v>200</v>
      </c>
    </row>
    <row r="24" spans="1:12" ht="13.5" customHeight="1">
      <c r="A24" s="16" t="s">
        <v>35</v>
      </c>
      <c r="B24" s="17">
        <f>SUM(M20:M23)</f>
        <v>1300</v>
      </c>
      <c r="C24" s="18" t="s">
        <v>36</v>
      </c>
      <c r="D24" s="2"/>
      <c r="E24" s="2"/>
      <c r="F24" s="2"/>
      <c r="G24" s="12"/>
      <c r="H24" s="19"/>
      <c r="I24" s="21"/>
      <c r="J24" s="1"/>
      <c r="K24" s="21"/>
      <c r="L24" s="2"/>
    </row>
    <row r="25" spans="1:12" ht="13.5" customHeight="1" thickBot="1">
      <c r="A25" s="22" t="s">
        <v>37</v>
      </c>
      <c r="B25" s="32" t="s">
        <v>56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ht="13.5" customHeight="1" thickTop="1"/>
    <row r="27" spans="1:12" ht="13.5" customHeight="1" thickBot="1">
      <c r="A27" s="31">
        <f>A1+3</f>
        <v>40542</v>
      </c>
      <c r="B27" s="31"/>
      <c r="C27" s="31"/>
      <c r="D27" s="31"/>
      <c r="E27" s="30" t="str">
        <f>TEXT(A27,"（aaa）")</f>
        <v>(木)</v>
      </c>
      <c r="F27" s="30"/>
      <c r="G27" s="5"/>
      <c r="H27" s="6"/>
      <c r="I27" s="7" t="s">
        <v>0</v>
      </c>
      <c r="J27" s="8"/>
      <c r="K27" s="9"/>
      <c r="L27" s="9"/>
    </row>
    <row r="28" spans="7:13" ht="13.5" customHeight="1" thickTop="1">
      <c r="G28" s="12"/>
      <c r="I28" s="4"/>
      <c r="M28" s="10">
        <f>IF(F28&gt;1,B28*D28*F28,IF(D28&gt;1,B28*D28,B28))</f>
        <v>0</v>
      </c>
    </row>
    <row r="29" spans="7:13" ht="13.5" customHeight="1">
      <c r="G29" s="12"/>
      <c r="H29" s="15"/>
      <c r="I29" s="4"/>
      <c r="M29" s="10">
        <f>IF(F29&gt;1,B29*D29*F29,IF(D29&gt;1,B29*D29,B29))</f>
        <v>0</v>
      </c>
    </row>
    <row r="30" spans="1:12" ht="13.5" customHeight="1">
      <c r="A30" s="16" t="s">
        <v>35</v>
      </c>
      <c r="B30" s="17">
        <f>SUM(M28:M29)</f>
        <v>0</v>
      </c>
      <c r="C30" s="18" t="s">
        <v>36</v>
      </c>
      <c r="D30" s="2"/>
      <c r="E30" s="2"/>
      <c r="F30" s="2"/>
      <c r="G30" s="12"/>
      <c r="H30" s="19"/>
      <c r="I30" s="21"/>
      <c r="J30" s="1"/>
      <c r="K30" s="21"/>
      <c r="L30" s="2"/>
    </row>
    <row r="31" spans="1:12" ht="13.5" customHeight="1" thickBot="1">
      <c r="A31" s="22" t="s">
        <v>37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ht="13.5" customHeight="1" thickTop="1"/>
    <row r="33" spans="1:12" ht="13.5" customHeight="1" thickBot="1">
      <c r="A33" s="31">
        <f>A1+4</f>
        <v>40543</v>
      </c>
      <c r="B33" s="31"/>
      <c r="C33" s="31"/>
      <c r="D33" s="31"/>
      <c r="E33" s="30" t="str">
        <f>TEXT(A33,"（aaa）")</f>
        <v>(金)</v>
      </c>
      <c r="F33" s="30"/>
      <c r="G33" s="5"/>
      <c r="H33" s="6"/>
      <c r="I33" s="7" t="s">
        <v>21</v>
      </c>
      <c r="J33" s="29" t="s">
        <v>57</v>
      </c>
      <c r="K33" s="27">
        <v>0.7013888888888888</v>
      </c>
      <c r="L33" s="27">
        <v>0.7847222222222222</v>
      </c>
    </row>
    <row r="34" spans="1:13" ht="13.5" customHeight="1" thickTop="1">
      <c r="A34" s="11" t="s">
        <v>39</v>
      </c>
      <c r="B34" s="10">
        <v>600</v>
      </c>
      <c r="G34" s="12"/>
      <c r="I34" s="4"/>
      <c r="M34" s="10">
        <f aca="true" t="shared" si="1" ref="M34:M42">IF(F34&gt;1,B34*D34*F34,IF(D34&gt;1,B34*D34,B34))</f>
        <v>600</v>
      </c>
    </row>
    <row r="35" spans="1:13" ht="13.5" customHeight="1">
      <c r="A35" s="11" t="s">
        <v>41</v>
      </c>
      <c r="B35" s="10">
        <v>100</v>
      </c>
      <c r="C35" s="10" t="s">
        <v>20</v>
      </c>
      <c r="D35" s="10">
        <v>4</v>
      </c>
      <c r="E35" s="10" t="s">
        <v>20</v>
      </c>
      <c r="F35" s="10">
        <v>2</v>
      </c>
      <c r="G35" s="12" t="s">
        <v>43</v>
      </c>
      <c r="I35" s="4" t="s">
        <v>58</v>
      </c>
      <c r="M35" s="10">
        <f t="shared" si="1"/>
        <v>800</v>
      </c>
    </row>
    <row r="36" spans="2:13" ht="13.5" customHeight="1">
      <c r="B36" s="10">
        <v>50</v>
      </c>
      <c r="C36" s="10" t="s">
        <v>40</v>
      </c>
      <c r="D36" s="10">
        <v>8</v>
      </c>
      <c r="G36" s="12" t="s">
        <v>25</v>
      </c>
      <c r="H36" s="15">
        <v>0.0625</v>
      </c>
      <c r="I36" s="4" t="s">
        <v>34</v>
      </c>
      <c r="J36" s="28"/>
      <c r="M36" s="10">
        <f t="shared" si="1"/>
        <v>400</v>
      </c>
    </row>
    <row r="37" spans="1:13" ht="13.5" customHeight="1">
      <c r="A37" s="11" t="s">
        <v>24</v>
      </c>
      <c r="B37" s="10">
        <v>200</v>
      </c>
      <c r="C37" s="10" t="s">
        <v>20</v>
      </c>
      <c r="D37" s="10">
        <v>1</v>
      </c>
      <c r="G37" s="12" t="s">
        <v>26</v>
      </c>
      <c r="H37" s="15">
        <v>0.16666666666666666</v>
      </c>
      <c r="I37" s="4"/>
      <c r="J37" s="28" t="s">
        <v>59</v>
      </c>
      <c r="M37" s="10">
        <f t="shared" si="1"/>
        <v>200</v>
      </c>
    </row>
    <row r="38" spans="2:13" ht="13.5" customHeight="1">
      <c r="B38" s="10">
        <v>50</v>
      </c>
      <c r="C38" s="10" t="s">
        <v>20</v>
      </c>
      <c r="D38" s="10">
        <v>8</v>
      </c>
      <c r="G38" s="12" t="s">
        <v>25</v>
      </c>
      <c r="H38" s="15">
        <v>0.04861111111111111</v>
      </c>
      <c r="I38" s="4"/>
      <c r="J38" s="28" t="s">
        <v>60</v>
      </c>
      <c r="M38" s="10">
        <f t="shared" si="1"/>
        <v>400</v>
      </c>
    </row>
    <row r="39" spans="1:13" ht="13.5" customHeight="1">
      <c r="A39" s="11" t="s">
        <v>27</v>
      </c>
      <c r="B39" s="10">
        <v>200</v>
      </c>
      <c r="C39" s="10" t="s">
        <v>20</v>
      </c>
      <c r="D39" s="10">
        <v>1</v>
      </c>
      <c r="G39" s="12" t="s">
        <v>26</v>
      </c>
      <c r="H39" s="15">
        <v>0.16666666666666666</v>
      </c>
      <c r="I39" s="4"/>
      <c r="J39" s="28" t="s">
        <v>61</v>
      </c>
      <c r="M39" s="10">
        <f t="shared" si="1"/>
        <v>200</v>
      </c>
    </row>
    <row r="40" spans="2:13" ht="13.5" customHeight="1">
      <c r="B40" s="10">
        <v>50</v>
      </c>
      <c r="C40" s="10" t="s">
        <v>20</v>
      </c>
      <c r="D40" s="10">
        <v>8</v>
      </c>
      <c r="G40" s="12" t="s">
        <v>25</v>
      </c>
      <c r="H40" s="15">
        <v>0.04861111111111111</v>
      </c>
      <c r="I40" s="4"/>
      <c r="J40" s="28"/>
      <c r="M40" s="10">
        <f t="shared" si="1"/>
        <v>400</v>
      </c>
    </row>
    <row r="41" spans="1:13" ht="13.5" customHeight="1">
      <c r="A41" s="11" t="s">
        <v>28</v>
      </c>
      <c r="B41" s="10">
        <v>50</v>
      </c>
      <c r="C41" s="10" t="s">
        <v>20</v>
      </c>
      <c r="D41" s="10">
        <v>4</v>
      </c>
      <c r="G41" s="12" t="s">
        <v>25</v>
      </c>
      <c r="H41" s="15">
        <v>0.04861111111111111</v>
      </c>
      <c r="I41" s="4" t="s">
        <v>62</v>
      </c>
      <c r="J41" s="28"/>
      <c r="M41" s="10">
        <f t="shared" si="1"/>
        <v>200</v>
      </c>
    </row>
    <row r="42" spans="1:13" ht="13.5" customHeight="1">
      <c r="A42" s="11" t="s">
        <v>44</v>
      </c>
      <c r="B42" s="10">
        <v>200</v>
      </c>
      <c r="G42" s="12"/>
      <c r="H42" s="15"/>
      <c r="I42" s="4"/>
      <c r="M42" s="10">
        <f t="shared" si="1"/>
        <v>200</v>
      </c>
    </row>
    <row r="43" spans="1:12" ht="13.5" customHeight="1">
      <c r="A43" s="16" t="s">
        <v>35</v>
      </c>
      <c r="B43" s="17">
        <f>SUM(M34:M42)</f>
        <v>3400</v>
      </c>
      <c r="C43" s="18" t="s">
        <v>36</v>
      </c>
      <c r="D43" s="2"/>
      <c r="E43" s="2"/>
      <c r="F43" s="2"/>
      <c r="G43" s="12"/>
      <c r="H43" s="19"/>
      <c r="I43" s="21"/>
      <c r="J43" s="1"/>
      <c r="K43" s="21"/>
      <c r="L43" s="2"/>
    </row>
    <row r="44" spans="1:12" ht="13.5" customHeight="1" thickBot="1">
      <c r="A44" s="22" t="s">
        <v>37</v>
      </c>
      <c r="B44" s="32" t="s">
        <v>63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ht="13.5" customHeight="1" thickTop="1"/>
    <row r="46" spans="1:12" ht="13.5" customHeight="1" thickBot="1">
      <c r="A46" s="31">
        <f>A1+5</f>
        <v>40544</v>
      </c>
      <c r="B46" s="31"/>
      <c r="C46" s="31"/>
      <c r="D46" s="31"/>
      <c r="E46" s="30" t="str">
        <f>TEXT(A46,"（aaa）")</f>
        <v>(土)</v>
      </c>
      <c r="F46" s="30"/>
      <c r="G46" s="5"/>
      <c r="H46" s="6"/>
      <c r="I46" s="7" t="s">
        <v>0</v>
      </c>
      <c r="J46" s="23"/>
      <c r="K46" s="9"/>
      <c r="L46" s="9"/>
    </row>
    <row r="47" spans="7:13" ht="13.5" customHeight="1" thickTop="1">
      <c r="G47" s="12"/>
      <c r="I47" s="4"/>
      <c r="M47" s="10">
        <f>IF(F47&gt;1,B47*D47*F47,IF(D47&gt;1,B47*D47,B47))</f>
        <v>0</v>
      </c>
    </row>
    <row r="48" spans="7:13" ht="13.5" customHeight="1">
      <c r="G48" s="12"/>
      <c r="H48" s="15"/>
      <c r="I48" s="4"/>
      <c r="M48" s="10">
        <f>IF(F48&gt;1,B48*D48*F48,IF(D48&gt;1,B48*D48,B48))</f>
        <v>0</v>
      </c>
    </row>
    <row r="49" spans="7:13" ht="13.5" customHeight="1">
      <c r="G49" s="12"/>
      <c r="H49" s="15"/>
      <c r="I49" s="4"/>
      <c r="M49" s="10">
        <f>IF(F49&gt;1,B49*D49*F49,IF(D49&gt;1,B49*D49,B49))</f>
        <v>0</v>
      </c>
    </row>
    <row r="50" spans="1:15" ht="13.5" customHeight="1">
      <c r="A50" s="16" t="s">
        <v>35</v>
      </c>
      <c r="B50" s="17">
        <f>SUM(M47:M49)</f>
        <v>0</v>
      </c>
      <c r="C50" s="18" t="s">
        <v>36</v>
      </c>
      <c r="D50" s="2"/>
      <c r="E50" s="2"/>
      <c r="F50" s="2"/>
      <c r="G50" s="16"/>
      <c r="H50" s="19"/>
      <c r="I50" s="20"/>
      <c r="J50" s="1"/>
      <c r="K50" s="2"/>
      <c r="L50" s="2"/>
      <c r="N50" s="26"/>
      <c r="O50" s="26"/>
    </row>
    <row r="51" spans="1:15" ht="13.5" customHeight="1" thickBot="1">
      <c r="A51" s="22" t="s">
        <v>37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N51" s="26"/>
      <c r="O51" s="26"/>
    </row>
    <row r="52" ht="13.5" customHeight="1" thickTop="1"/>
    <row r="53" spans="1:12" ht="13.5" customHeight="1" thickBot="1">
      <c r="A53" s="31">
        <f>A1+6</f>
        <v>40545</v>
      </c>
      <c r="B53" s="31"/>
      <c r="C53" s="31"/>
      <c r="D53" s="31"/>
      <c r="E53" s="30" t="str">
        <f>TEXT(A53,"（aaa）")</f>
        <v>(日)</v>
      </c>
      <c r="F53" s="30"/>
      <c r="G53" s="5"/>
      <c r="H53" s="6"/>
      <c r="I53" s="7" t="s">
        <v>0</v>
      </c>
      <c r="J53" s="29"/>
      <c r="K53" s="9"/>
      <c r="L53" s="9"/>
    </row>
    <row r="54" spans="7:13" ht="13.5" customHeight="1" thickTop="1">
      <c r="G54" s="12"/>
      <c r="I54" s="4"/>
      <c r="M54" s="10">
        <f>IF(F54&gt;1,B54*D54*F54,IF(D54&gt;1,B54*D54,B54))</f>
        <v>0</v>
      </c>
    </row>
    <row r="55" spans="7:13" ht="13.5" customHeight="1">
      <c r="G55" s="12"/>
      <c r="I55" s="4"/>
      <c r="M55" s="10">
        <f>IF(F55&gt;1,B55*D55*F55,IF(D55&gt;1,B55*D55,B55))</f>
        <v>0</v>
      </c>
    </row>
    <row r="56" spans="7:13" ht="13.5" customHeight="1">
      <c r="G56" s="12"/>
      <c r="I56" s="4"/>
      <c r="M56" s="10">
        <f>IF(F56&gt;1,B56*D56*F56,IF(D56&gt;1,B56*D56,B56))</f>
        <v>0</v>
      </c>
    </row>
    <row r="57" spans="7:13" ht="13.5" customHeight="1">
      <c r="G57" s="12"/>
      <c r="H57" s="15"/>
      <c r="I57" s="4"/>
      <c r="M57" s="10">
        <f>IF(F57&gt;1,B57*D57*F57,IF(D57&gt;1,B57*D57,B57))</f>
        <v>0</v>
      </c>
    </row>
    <row r="58" spans="7:13" ht="13.5" customHeight="1">
      <c r="G58" s="12"/>
      <c r="H58" s="15"/>
      <c r="I58" s="4"/>
      <c r="M58" s="10">
        <f>IF(F58&gt;1,B58*D58*F58,IF(D58&gt;1,B58*D58,B58))</f>
        <v>0</v>
      </c>
    </row>
    <row r="59" spans="1:12" ht="13.5" customHeight="1">
      <c r="A59" s="16" t="s">
        <v>35</v>
      </c>
      <c r="B59" s="17">
        <f>SUM(M54:M58)</f>
        <v>0</v>
      </c>
      <c r="C59" s="18" t="s">
        <v>36</v>
      </c>
      <c r="D59" s="2"/>
      <c r="E59" s="2"/>
      <c r="F59" s="2"/>
      <c r="G59" s="16"/>
      <c r="H59" s="19"/>
      <c r="I59" s="20"/>
      <c r="J59" s="1"/>
      <c r="K59" s="2"/>
      <c r="L59" s="2"/>
    </row>
    <row r="60" spans="1:13" s="26" customFormat="1" ht="13.5" customHeight="1" thickBot="1">
      <c r="A60" s="22" t="s">
        <v>37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0"/>
    </row>
    <row r="61" spans="9:10" ht="13.5" customHeight="1" thickTop="1">
      <c r="I61" s="24" t="s">
        <v>1</v>
      </c>
      <c r="J61" s="25">
        <f>SUM(B5,B16,B24,B30,B43,B50,B59)</f>
        <v>6700</v>
      </c>
    </row>
  </sheetData>
  <mergeCells count="21">
    <mergeCell ref="B25:L25"/>
    <mergeCell ref="A27:D27"/>
    <mergeCell ref="B31:L31"/>
    <mergeCell ref="E33:F33"/>
    <mergeCell ref="A33:D33"/>
    <mergeCell ref="E27:F27"/>
    <mergeCell ref="B44:L44"/>
    <mergeCell ref="B60:L60"/>
    <mergeCell ref="A46:D46"/>
    <mergeCell ref="E46:F46"/>
    <mergeCell ref="B51:L51"/>
    <mergeCell ref="A53:D53"/>
    <mergeCell ref="E53:F53"/>
    <mergeCell ref="E1:F1"/>
    <mergeCell ref="E8:F8"/>
    <mergeCell ref="A19:D19"/>
    <mergeCell ref="E19:F19"/>
    <mergeCell ref="A1:D1"/>
    <mergeCell ref="A8:D8"/>
    <mergeCell ref="B6:L6"/>
    <mergeCell ref="B17:L17"/>
  </mergeCells>
  <dataValidations count="1">
    <dataValidation allowBlank="1" showInputMessage="1" showErrorMessage="1" imeMode="off" sqref="B47:H50 B54:H59 B20:H24 B34:H43 B28:H30 B9:H16 B2:H5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workbookViewId="0" topLeftCell="A10">
      <selection activeCell="B69" sqref="B69"/>
    </sheetView>
  </sheetViews>
  <sheetFormatPr defaultColWidth="9.00390625" defaultRowHeight="13.5" customHeight="1"/>
  <cols>
    <col min="1" max="1" width="5.375" style="11" customWidth="1"/>
    <col min="2" max="2" width="5.875" style="10" customWidth="1"/>
    <col min="3" max="3" width="1.4921875" style="10" customWidth="1"/>
    <col min="4" max="4" width="2.75390625" style="10" customWidth="1"/>
    <col min="5" max="5" width="1.4921875" style="10" customWidth="1"/>
    <col min="6" max="6" width="2.00390625" style="10" customWidth="1"/>
    <col min="7" max="7" width="4.75390625" style="11" customWidth="1"/>
    <col min="8" max="8" width="5.375" style="13" customWidth="1"/>
    <col min="9" max="9" width="27.25390625" style="14" customWidth="1"/>
    <col min="10" max="10" width="22.75390625" style="3" customWidth="1"/>
    <col min="11" max="11" width="5.875" style="14" customWidth="1"/>
    <col min="12" max="12" width="5.75390625" style="10" customWidth="1"/>
    <col min="13" max="13" width="5.00390625" style="10" customWidth="1"/>
    <col min="14" max="16384" width="8.875" style="10" customWidth="1"/>
  </cols>
  <sheetData>
    <row r="1" spans="1:12" ht="13.5" customHeight="1" thickBot="1">
      <c r="A1" s="31">
        <v>40546</v>
      </c>
      <c r="B1" s="31"/>
      <c r="C1" s="31"/>
      <c r="D1" s="31"/>
      <c r="E1" s="30" t="str">
        <f>TEXT(A1,"（aaa）")</f>
        <v>(月)</v>
      </c>
      <c r="F1" s="30"/>
      <c r="G1" s="5"/>
      <c r="H1" s="6"/>
      <c r="I1" s="7" t="s">
        <v>69</v>
      </c>
      <c r="J1" s="8" t="s">
        <v>70</v>
      </c>
      <c r="K1" s="9">
        <v>0.5277777777777778</v>
      </c>
      <c r="L1" s="9">
        <v>0.576388888888889</v>
      </c>
    </row>
    <row r="2" spans="1:13" ht="13.5" customHeight="1" thickTop="1">
      <c r="A2" s="11" t="s">
        <v>64</v>
      </c>
      <c r="B2" s="10">
        <v>100</v>
      </c>
      <c r="G2" s="12"/>
      <c r="I2" s="4"/>
      <c r="M2" s="10">
        <f>IF(F2&gt;1,B2*D2*F2,IF(D2&gt;1,B2*D2,B2))</f>
        <v>100</v>
      </c>
    </row>
    <row r="3" spans="1:13" ht="13.5" customHeight="1">
      <c r="A3" s="11" t="s">
        <v>65</v>
      </c>
      <c r="B3" s="10">
        <v>50</v>
      </c>
      <c r="C3" s="10" t="s">
        <v>66</v>
      </c>
      <c r="D3" s="10">
        <v>4</v>
      </c>
      <c r="G3" s="12"/>
      <c r="I3" s="4"/>
      <c r="M3" s="10">
        <f>IF(F3&gt;1,B3*D3*F3,IF(D3&gt;1,B3*D3,B3))</f>
        <v>200</v>
      </c>
    </row>
    <row r="4" spans="2:13" ht="13.5" customHeight="1">
      <c r="B4" s="10">
        <v>25</v>
      </c>
      <c r="C4" s="10" t="s">
        <v>66</v>
      </c>
      <c r="D4" s="10">
        <v>8</v>
      </c>
      <c r="G4" s="12"/>
      <c r="I4" s="4"/>
      <c r="M4" s="10">
        <f>IF(F4&gt;1,B4*D4*F4,IF(D4&gt;1,B4*D4,B4))</f>
        <v>200</v>
      </c>
    </row>
    <row r="5" spans="1:13" ht="13.5" customHeight="1">
      <c r="A5" s="11" t="s">
        <v>67</v>
      </c>
      <c r="B5" s="10">
        <v>25</v>
      </c>
      <c r="C5" s="10" t="s">
        <v>66</v>
      </c>
      <c r="D5" s="10">
        <v>4</v>
      </c>
      <c r="G5" s="12"/>
      <c r="H5" s="15"/>
      <c r="I5" s="4"/>
      <c r="M5" s="10">
        <f>IF(F5&gt;1,B5*D5*F5,IF(D5&gt;1,B5*D5,B5))</f>
        <v>100</v>
      </c>
    </row>
    <row r="6" spans="1:13" ht="13.5" customHeight="1">
      <c r="A6" s="11" t="s">
        <v>68</v>
      </c>
      <c r="B6" s="10">
        <v>100</v>
      </c>
      <c r="G6" s="12"/>
      <c r="H6" s="15"/>
      <c r="I6" s="4"/>
      <c r="M6" s="10">
        <f>IF(F6&gt;1,B6*D6*F6,IF(D6&gt;1,B6*D6,B6))</f>
        <v>100</v>
      </c>
    </row>
    <row r="7" spans="1:12" ht="13.5" customHeight="1">
      <c r="A7" s="16" t="s">
        <v>2</v>
      </c>
      <c r="B7" s="17">
        <f>SUM(M2:M6)</f>
        <v>700</v>
      </c>
      <c r="C7" s="18" t="s">
        <v>3</v>
      </c>
      <c r="D7" s="2"/>
      <c r="E7" s="2"/>
      <c r="F7" s="2"/>
      <c r="G7" s="12"/>
      <c r="H7" s="19"/>
      <c r="I7" s="20"/>
      <c r="J7" s="1"/>
      <c r="K7" s="21"/>
      <c r="L7" s="2"/>
    </row>
    <row r="8" spans="1:12" ht="13.5" customHeight="1" thickBot="1">
      <c r="A8" s="22" t="s">
        <v>4</v>
      </c>
      <c r="B8" s="32" t="s">
        <v>96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ht="9" customHeight="1" thickTop="1"/>
    <row r="10" spans="1:12" ht="13.5" customHeight="1" thickBot="1">
      <c r="A10" s="31">
        <f>A1+1</f>
        <v>40547</v>
      </c>
      <c r="B10" s="31"/>
      <c r="C10" s="31"/>
      <c r="D10" s="31"/>
      <c r="E10" s="30" t="str">
        <f>TEXT(A10,"（aaa）")</f>
        <v>(火)</v>
      </c>
      <c r="F10" s="30"/>
      <c r="G10" s="5"/>
      <c r="H10" s="6"/>
      <c r="I10" s="7" t="s">
        <v>33</v>
      </c>
      <c r="J10" s="29" t="s">
        <v>22</v>
      </c>
      <c r="K10" s="9">
        <v>0.9375</v>
      </c>
      <c r="L10" s="9">
        <v>0.9791666666666666</v>
      </c>
    </row>
    <row r="11" spans="1:13" ht="13.5" customHeight="1" thickTop="1">
      <c r="A11" s="11" t="s">
        <v>12</v>
      </c>
      <c r="B11" s="10">
        <v>400</v>
      </c>
      <c r="G11" s="12"/>
      <c r="I11" s="4" t="s">
        <v>10</v>
      </c>
      <c r="M11" s="10">
        <f aca="true" t="shared" si="0" ref="M11:M18">IF(F11&gt;1,B11*D11*F11,IF(D11&gt;1,B11*D11,B11))</f>
        <v>400</v>
      </c>
    </row>
    <row r="12" spans="1:13" ht="13.5" customHeight="1">
      <c r="A12" s="11" t="s">
        <v>83</v>
      </c>
      <c r="B12" s="10">
        <v>50</v>
      </c>
      <c r="C12" s="10" t="s">
        <v>13</v>
      </c>
      <c r="D12" s="10">
        <v>4</v>
      </c>
      <c r="E12" s="10" t="s">
        <v>5</v>
      </c>
      <c r="F12" s="10">
        <v>2</v>
      </c>
      <c r="G12" s="12" t="s">
        <v>18</v>
      </c>
      <c r="H12" s="15">
        <v>0.03819444444444444</v>
      </c>
      <c r="I12" s="4" t="s">
        <v>84</v>
      </c>
      <c r="M12" s="10">
        <f t="shared" si="0"/>
        <v>400</v>
      </c>
    </row>
    <row r="13" spans="2:13" ht="13.5" customHeight="1">
      <c r="B13" s="10">
        <v>50</v>
      </c>
      <c r="C13" s="10" t="s">
        <v>13</v>
      </c>
      <c r="D13" s="10">
        <v>2</v>
      </c>
      <c r="E13" s="10" t="s">
        <v>5</v>
      </c>
      <c r="F13" s="10">
        <v>4</v>
      </c>
      <c r="G13" s="12" t="s">
        <v>18</v>
      </c>
      <c r="H13" s="15">
        <v>0.0625</v>
      </c>
      <c r="I13" s="4" t="s">
        <v>90</v>
      </c>
      <c r="M13" s="10">
        <f t="shared" si="0"/>
        <v>400</v>
      </c>
    </row>
    <row r="14" spans="1:13" ht="13.5" customHeight="1">
      <c r="A14" s="11" t="s">
        <v>91</v>
      </c>
      <c r="B14" s="10">
        <v>100</v>
      </c>
      <c r="G14" s="12"/>
      <c r="H14" s="15"/>
      <c r="I14" s="4"/>
      <c r="M14" s="10">
        <f t="shared" si="0"/>
        <v>100</v>
      </c>
    </row>
    <row r="15" spans="1:13" ht="13.5" customHeight="1">
      <c r="A15" s="11" t="s">
        <v>46</v>
      </c>
      <c r="B15" s="10">
        <v>400</v>
      </c>
      <c r="C15" s="10" t="s">
        <v>13</v>
      </c>
      <c r="D15" s="10">
        <v>1</v>
      </c>
      <c r="G15" s="12" t="s">
        <v>92</v>
      </c>
      <c r="H15" s="15"/>
      <c r="I15" s="4"/>
      <c r="J15" s="3" t="s">
        <v>93</v>
      </c>
      <c r="M15" s="10">
        <f t="shared" si="0"/>
        <v>400</v>
      </c>
    </row>
    <row r="16" spans="2:13" ht="13.5" customHeight="1">
      <c r="B16" s="10">
        <v>100</v>
      </c>
      <c r="C16" s="10" t="s">
        <v>5</v>
      </c>
      <c r="D16" s="10">
        <v>3</v>
      </c>
      <c r="G16" s="12" t="s">
        <v>7</v>
      </c>
      <c r="H16" s="15">
        <v>0.09027777777777778</v>
      </c>
      <c r="I16" s="4" t="s">
        <v>94</v>
      </c>
      <c r="M16" s="10">
        <f t="shared" si="0"/>
        <v>300</v>
      </c>
    </row>
    <row r="17" spans="1:13" ht="13.5" customHeight="1">
      <c r="A17" s="11" t="s">
        <v>19</v>
      </c>
      <c r="B17" s="10">
        <v>50</v>
      </c>
      <c r="C17" s="10" t="s">
        <v>13</v>
      </c>
      <c r="D17" s="10">
        <v>8</v>
      </c>
      <c r="G17" s="12" t="s">
        <v>7</v>
      </c>
      <c r="H17" s="15">
        <v>0.041666666666666664</v>
      </c>
      <c r="I17" s="4" t="s">
        <v>95</v>
      </c>
      <c r="M17" s="10">
        <f t="shared" si="0"/>
        <v>400</v>
      </c>
    </row>
    <row r="18" spans="1:13" ht="13.5" customHeight="1">
      <c r="A18" s="11" t="s">
        <v>14</v>
      </c>
      <c r="B18" s="10">
        <v>400</v>
      </c>
      <c r="G18" s="12"/>
      <c r="H18" s="15"/>
      <c r="I18" s="4"/>
      <c r="M18" s="10">
        <f t="shared" si="0"/>
        <v>400</v>
      </c>
    </row>
    <row r="19" spans="1:12" ht="13.5" customHeight="1">
      <c r="A19" s="16" t="s">
        <v>2</v>
      </c>
      <c r="B19" s="17">
        <f>SUM(M11:M18)</f>
        <v>2800</v>
      </c>
      <c r="C19" s="18" t="s">
        <v>3</v>
      </c>
      <c r="D19" s="2"/>
      <c r="E19" s="2"/>
      <c r="F19" s="2"/>
      <c r="G19" s="12"/>
      <c r="H19" s="19"/>
      <c r="I19" s="20"/>
      <c r="J19" s="1"/>
      <c r="K19" s="21"/>
      <c r="L19" s="2"/>
    </row>
    <row r="20" spans="1:12" ht="13.5" customHeight="1" thickBot="1">
      <c r="A20" s="22" t="s">
        <v>4</v>
      </c>
      <c r="B20" s="32" t="s">
        <v>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9" customHeight="1" thickTop="1"/>
    <row r="22" spans="1:12" ht="13.5" customHeight="1" thickBot="1">
      <c r="A22" s="31">
        <f>A1+2</f>
        <v>40548</v>
      </c>
      <c r="B22" s="31"/>
      <c r="C22" s="31"/>
      <c r="D22" s="31"/>
      <c r="E22" s="30" t="str">
        <f>TEXT(A22,"（aaa）")</f>
        <v>(水)</v>
      </c>
      <c r="F22" s="30"/>
      <c r="G22" s="5"/>
      <c r="H22" s="6"/>
      <c r="I22" s="7" t="s">
        <v>69</v>
      </c>
      <c r="J22" s="8" t="s">
        <v>81</v>
      </c>
      <c r="K22" s="9">
        <v>0.9583333333333334</v>
      </c>
      <c r="L22" s="9">
        <v>0.9791666666666666</v>
      </c>
    </row>
    <row r="23" spans="1:13" ht="13.5" customHeight="1" thickTop="1">
      <c r="A23" s="11" t="s">
        <v>31</v>
      </c>
      <c r="B23" s="10">
        <v>400</v>
      </c>
      <c r="G23" s="12"/>
      <c r="I23" s="4" t="s">
        <v>10</v>
      </c>
      <c r="M23" s="10">
        <f>IF(F23&gt;1,B23*D23*F23,IF(D23&gt;1,B23*D23,B23))</f>
        <v>400</v>
      </c>
    </row>
    <row r="24" spans="1:13" ht="13.5" customHeight="1">
      <c r="A24" s="11" t="s">
        <v>28</v>
      </c>
      <c r="B24" s="10">
        <v>50</v>
      </c>
      <c r="C24" s="10" t="s">
        <v>5</v>
      </c>
      <c r="D24" s="10">
        <v>4</v>
      </c>
      <c r="E24" s="10" t="s">
        <v>5</v>
      </c>
      <c r="F24" s="10">
        <v>2</v>
      </c>
      <c r="G24" s="12" t="s">
        <v>18</v>
      </c>
      <c r="H24" s="15">
        <v>0.04513888888888889</v>
      </c>
      <c r="I24" s="4" t="s">
        <v>84</v>
      </c>
      <c r="M24" s="10">
        <f>IF(F24&gt;1,B24*D24*F24,IF(D24&gt;1,B24*D24,B24))</f>
        <v>400</v>
      </c>
    </row>
    <row r="25" spans="2:13" ht="13.5" customHeight="1">
      <c r="B25" s="10">
        <v>50</v>
      </c>
      <c r="C25" s="10" t="s">
        <v>20</v>
      </c>
      <c r="D25" s="10">
        <v>4</v>
      </c>
      <c r="G25" s="12"/>
      <c r="H25" s="15">
        <v>0.052083333333333336</v>
      </c>
      <c r="I25" s="4" t="s">
        <v>89</v>
      </c>
      <c r="J25" s="28"/>
      <c r="M25" s="10">
        <f>IF(F25&gt;1,B25*D25*F25,IF(D25&gt;1,B25*D25,B25))</f>
        <v>200</v>
      </c>
    </row>
    <row r="26" spans="1:13" ht="13.5" customHeight="1">
      <c r="A26" s="11" t="s">
        <v>88</v>
      </c>
      <c r="B26" s="10">
        <v>50</v>
      </c>
      <c r="C26" s="10" t="s">
        <v>5</v>
      </c>
      <c r="D26" s="10">
        <v>4</v>
      </c>
      <c r="G26" s="12" t="s">
        <v>85</v>
      </c>
      <c r="H26" s="15">
        <v>0.052083333333333336</v>
      </c>
      <c r="I26" s="4"/>
      <c r="J26" s="28"/>
      <c r="M26" s="10">
        <f>IF(F26&gt;1,B26*D26*F26,IF(D26&gt;1,B26*D26,B26))</f>
        <v>200</v>
      </c>
    </row>
    <row r="27" spans="1:13" ht="13.5" customHeight="1">
      <c r="A27" s="11" t="s">
        <v>32</v>
      </c>
      <c r="B27" s="10">
        <v>300</v>
      </c>
      <c r="G27" s="12"/>
      <c r="H27" s="15"/>
      <c r="I27" s="4"/>
      <c r="M27" s="10">
        <f>IF(F27&gt;1,B27*D27*F27,IF(D27&gt;1,B27*D27,B27))</f>
        <v>300</v>
      </c>
    </row>
    <row r="28" spans="1:12" ht="13.5" customHeight="1">
      <c r="A28" s="16" t="s">
        <v>2</v>
      </c>
      <c r="B28" s="17">
        <f>SUM(M23:M27)</f>
        <v>1500</v>
      </c>
      <c r="C28" s="18" t="s">
        <v>3</v>
      </c>
      <c r="D28" s="2"/>
      <c r="E28" s="2"/>
      <c r="F28" s="2"/>
      <c r="G28" s="12"/>
      <c r="H28" s="19"/>
      <c r="I28" s="21"/>
      <c r="J28" s="1"/>
      <c r="K28" s="21"/>
      <c r="L28" s="2"/>
    </row>
    <row r="29" spans="1:12" ht="13.5" customHeight="1" thickBot="1">
      <c r="A29" s="22" t="s">
        <v>4</v>
      </c>
      <c r="B29" s="32" t="s">
        <v>98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9" customHeight="1" thickTop="1"/>
    <row r="31" spans="1:12" ht="13.5" customHeight="1" thickBot="1">
      <c r="A31" s="31">
        <f>A1+3</f>
        <v>40549</v>
      </c>
      <c r="B31" s="31"/>
      <c r="C31" s="31"/>
      <c r="D31" s="31"/>
      <c r="E31" s="30" t="str">
        <f>TEXT(A31,"（aaa）")</f>
        <v>(木)</v>
      </c>
      <c r="F31" s="30"/>
      <c r="G31" s="5"/>
      <c r="H31" s="6"/>
      <c r="I31" s="7" t="s">
        <v>0</v>
      </c>
      <c r="J31" s="8"/>
      <c r="K31" s="9"/>
      <c r="L31" s="9"/>
    </row>
    <row r="32" spans="7:13" ht="13.5" customHeight="1" thickTop="1">
      <c r="G32" s="12"/>
      <c r="I32" s="4"/>
      <c r="M32" s="10">
        <f>IF(F32&gt;1,B32*D32*F32,IF(D32&gt;1,B32*D32,B32))</f>
        <v>0</v>
      </c>
    </row>
    <row r="33" spans="7:13" ht="13.5" customHeight="1">
      <c r="G33" s="12"/>
      <c r="H33" s="15"/>
      <c r="I33" s="4"/>
      <c r="M33" s="10">
        <f>IF(F33&gt;1,B33*D33*F33,IF(D33&gt;1,B33*D33,B33))</f>
        <v>0</v>
      </c>
    </row>
    <row r="34" spans="1:12" ht="13.5" customHeight="1">
      <c r="A34" s="16" t="s">
        <v>15</v>
      </c>
      <c r="B34" s="17">
        <f>SUM(M32:M33)</f>
        <v>0</v>
      </c>
      <c r="C34" s="18" t="s">
        <v>16</v>
      </c>
      <c r="D34" s="2"/>
      <c r="E34" s="2"/>
      <c r="F34" s="2"/>
      <c r="G34" s="12"/>
      <c r="H34" s="19"/>
      <c r="I34" s="21"/>
      <c r="J34" s="1"/>
      <c r="K34" s="21"/>
      <c r="L34" s="2"/>
    </row>
    <row r="35" spans="1:12" ht="13.5" customHeight="1" thickBot="1">
      <c r="A35" s="22" t="s">
        <v>17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ht="9" customHeight="1" thickTop="1"/>
    <row r="37" spans="1:12" ht="13.5" customHeight="1" thickBot="1">
      <c r="A37" s="31">
        <f>A1+4</f>
        <v>40550</v>
      </c>
      <c r="B37" s="31"/>
      <c r="C37" s="31"/>
      <c r="D37" s="31"/>
      <c r="E37" s="30" t="str">
        <f>TEXT(A37,"（aaa）")</f>
        <v>(金)</v>
      </c>
      <c r="F37" s="30"/>
      <c r="G37" s="5"/>
      <c r="H37" s="6"/>
      <c r="I37" s="7" t="s">
        <v>30</v>
      </c>
      <c r="J37" s="29" t="s">
        <v>22</v>
      </c>
      <c r="K37" s="27">
        <v>0.9513888888888888</v>
      </c>
      <c r="L37" s="27">
        <v>0.9791666666666666</v>
      </c>
    </row>
    <row r="38" spans="1:13" ht="13.5" customHeight="1" thickTop="1">
      <c r="A38" s="11" t="s">
        <v>31</v>
      </c>
      <c r="B38" s="10">
        <v>400</v>
      </c>
      <c r="G38" s="12"/>
      <c r="I38" s="4" t="s">
        <v>10</v>
      </c>
      <c r="M38" s="10">
        <f>IF(F38&gt;1,B38*D38*F38,IF(D38&gt;1,B38*D38,B38))</f>
        <v>400</v>
      </c>
    </row>
    <row r="39" spans="1:13" ht="13.5" customHeight="1">
      <c r="A39" s="11" t="s">
        <v>28</v>
      </c>
      <c r="B39" s="10">
        <v>50</v>
      </c>
      <c r="C39" s="10" t="s">
        <v>5</v>
      </c>
      <c r="D39" s="10">
        <v>4</v>
      </c>
      <c r="E39" s="10" t="s">
        <v>5</v>
      </c>
      <c r="F39" s="10">
        <v>2</v>
      </c>
      <c r="G39" s="12" t="s">
        <v>18</v>
      </c>
      <c r="H39" s="15">
        <v>0.041666666666666664</v>
      </c>
      <c r="I39" s="4" t="s">
        <v>84</v>
      </c>
      <c r="M39" s="10">
        <f>IF(F39&gt;1,B39*D39*F39,IF(D39&gt;1,B39*D39,B39))</f>
        <v>400</v>
      </c>
    </row>
    <row r="40" spans="1:13" ht="13.5" customHeight="1">
      <c r="A40" s="11" t="s">
        <v>86</v>
      </c>
      <c r="B40" s="10">
        <v>50</v>
      </c>
      <c r="C40" s="10" t="s">
        <v>20</v>
      </c>
      <c r="D40" s="10">
        <v>4</v>
      </c>
      <c r="G40" s="12" t="s">
        <v>26</v>
      </c>
      <c r="H40" s="15">
        <v>0.052083333333333336</v>
      </c>
      <c r="I40" s="4" t="s">
        <v>87</v>
      </c>
      <c r="J40" s="28"/>
      <c r="M40" s="10">
        <f>IF(F40&gt;1,B40*D40*F40,IF(D40&gt;1,B40*D40,B40))</f>
        <v>200</v>
      </c>
    </row>
    <row r="41" spans="2:13" ht="13.5" customHeight="1">
      <c r="B41" s="10">
        <v>50</v>
      </c>
      <c r="C41" s="10" t="s">
        <v>5</v>
      </c>
      <c r="D41" s="10">
        <v>8</v>
      </c>
      <c r="G41" s="12" t="s">
        <v>18</v>
      </c>
      <c r="H41" s="15">
        <v>0.0625</v>
      </c>
      <c r="I41" s="4" t="s">
        <v>55</v>
      </c>
      <c r="J41" s="28"/>
      <c r="M41" s="10">
        <f>IF(F41&gt;1,B41*D41*F41,IF(D41&gt;1,B41*D41,B41))</f>
        <v>400</v>
      </c>
    </row>
    <row r="42" spans="1:13" ht="13.5" customHeight="1">
      <c r="A42" s="11" t="s">
        <v>88</v>
      </c>
      <c r="B42" s="10">
        <v>50</v>
      </c>
      <c r="C42" s="10" t="s">
        <v>5</v>
      </c>
      <c r="D42" s="10">
        <v>3</v>
      </c>
      <c r="G42" s="12" t="s">
        <v>85</v>
      </c>
      <c r="H42" s="15">
        <v>0.052083333333333336</v>
      </c>
      <c r="I42" s="4"/>
      <c r="J42" s="28"/>
      <c r="M42" s="10">
        <f>IF(F42&gt;1,B42*D42*F42,IF(D42&gt;1,B42*D42,B42))</f>
        <v>150</v>
      </c>
    </row>
    <row r="43" spans="1:13" ht="13.5" customHeight="1">
      <c r="A43" s="11" t="s">
        <v>32</v>
      </c>
      <c r="B43" s="10">
        <v>150</v>
      </c>
      <c r="G43" s="12"/>
      <c r="H43" s="15"/>
      <c r="I43" s="4"/>
      <c r="M43" s="10">
        <f>IF(F43&gt;1,B43*D43*F43,IF(D43&gt;1,B43*D43,B43))</f>
        <v>150</v>
      </c>
    </row>
    <row r="44" spans="1:12" ht="13.5" customHeight="1">
      <c r="A44" s="16" t="s">
        <v>15</v>
      </c>
      <c r="B44" s="17">
        <f>SUM(M38:M43)</f>
        <v>1700</v>
      </c>
      <c r="C44" s="18" t="s">
        <v>16</v>
      </c>
      <c r="D44" s="2"/>
      <c r="E44" s="2"/>
      <c r="F44" s="2"/>
      <c r="G44" s="12"/>
      <c r="H44" s="19"/>
      <c r="I44" s="21"/>
      <c r="J44" s="1"/>
      <c r="K44" s="21"/>
      <c r="L44" s="2"/>
    </row>
    <row r="45" spans="1:12" ht="13.5" customHeight="1" thickBot="1">
      <c r="A45" s="22" t="s">
        <v>17</v>
      </c>
      <c r="B45" s="32" t="s">
        <v>99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ht="9" customHeight="1" thickTop="1"/>
    <row r="47" spans="1:12" ht="13.5" customHeight="1" thickBot="1">
      <c r="A47" s="31">
        <f>A1+5</f>
        <v>40551</v>
      </c>
      <c r="B47" s="31"/>
      <c r="C47" s="31"/>
      <c r="D47" s="31"/>
      <c r="E47" s="30" t="str">
        <f>TEXT(A47,"（aaa）")</f>
        <v>(土)</v>
      </c>
      <c r="F47" s="30"/>
      <c r="G47" s="5"/>
      <c r="H47" s="6"/>
      <c r="I47" s="7" t="s">
        <v>69</v>
      </c>
      <c r="J47" s="29" t="s">
        <v>82</v>
      </c>
      <c r="K47" s="9">
        <v>0.8333333333333334</v>
      </c>
      <c r="L47" s="9">
        <v>0.8541666666666666</v>
      </c>
    </row>
    <row r="48" spans="1:13" ht="13.5" customHeight="1" thickTop="1">
      <c r="A48" s="11" t="s">
        <v>8</v>
      </c>
      <c r="B48" s="10">
        <v>400</v>
      </c>
      <c r="G48" s="12"/>
      <c r="I48" s="4"/>
      <c r="M48" s="10">
        <f>IF(F48&gt;1,B48*D48*F48,IF(D48&gt;1,B48*D48,B48))</f>
        <v>400</v>
      </c>
    </row>
    <row r="49" spans="1:13" ht="13.5" customHeight="1">
      <c r="A49" s="11" t="s">
        <v>83</v>
      </c>
      <c r="B49" s="10">
        <v>50</v>
      </c>
      <c r="C49" s="10" t="s">
        <v>5</v>
      </c>
      <c r="D49" s="10">
        <v>4</v>
      </c>
      <c r="E49" s="10" t="s">
        <v>5</v>
      </c>
      <c r="F49" s="10">
        <v>2</v>
      </c>
      <c r="G49" s="12" t="s">
        <v>18</v>
      </c>
      <c r="H49" s="15">
        <v>0.04861111111111111</v>
      </c>
      <c r="I49" s="4" t="s">
        <v>84</v>
      </c>
      <c r="M49" s="10">
        <f>IF(F49&gt;1,B49*D49*F49,IF(D49&gt;1,B49*D49,B49))</f>
        <v>400</v>
      </c>
    </row>
    <row r="50" spans="1:13" ht="13.5" customHeight="1">
      <c r="A50" s="11" t="s">
        <v>71</v>
      </c>
      <c r="B50" s="10">
        <v>50</v>
      </c>
      <c r="C50" s="10" t="s">
        <v>5</v>
      </c>
      <c r="D50" s="10">
        <v>8</v>
      </c>
      <c r="G50" s="12" t="s">
        <v>18</v>
      </c>
      <c r="H50" s="15">
        <v>0.05555555555555555</v>
      </c>
      <c r="I50" s="4" t="s">
        <v>55</v>
      </c>
      <c r="M50" s="10">
        <f>IF(F50&gt;1,B50*D50*F50,IF(D50&gt;1,B50*D50,B50))</f>
        <v>400</v>
      </c>
    </row>
    <row r="51" spans="1:13" ht="13.5" customHeight="1">
      <c r="A51" s="11" t="s">
        <v>6</v>
      </c>
      <c r="B51" s="10">
        <v>200</v>
      </c>
      <c r="G51" s="12"/>
      <c r="H51" s="15"/>
      <c r="I51" s="4"/>
      <c r="M51" s="10">
        <f>IF(F51&gt;1,B51*D51*F51,IF(D51&gt;1,B51*D51,B51))</f>
        <v>200</v>
      </c>
    </row>
    <row r="52" spans="1:15" ht="13.5" customHeight="1">
      <c r="A52" s="16" t="s">
        <v>15</v>
      </c>
      <c r="B52" s="17">
        <f>SUM(M48:M51)</f>
        <v>1400</v>
      </c>
      <c r="C52" s="18" t="s">
        <v>16</v>
      </c>
      <c r="D52" s="2"/>
      <c r="E52" s="2"/>
      <c r="F52" s="2"/>
      <c r="G52" s="16"/>
      <c r="H52" s="19"/>
      <c r="I52" s="20"/>
      <c r="J52" s="1"/>
      <c r="K52" s="2"/>
      <c r="L52" s="2"/>
      <c r="N52" s="26"/>
      <c r="O52" s="26"/>
    </row>
    <row r="53" spans="1:15" ht="13.5" customHeight="1" thickBot="1">
      <c r="A53" s="22" t="s">
        <v>17</v>
      </c>
      <c r="B53" s="32" t="s">
        <v>100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N53" s="26"/>
      <c r="O53" s="26"/>
    </row>
    <row r="54" ht="8.25" customHeight="1" thickTop="1"/>
    <row r="55" spans="1:12" ht="13.5" customHeight="1" thickBot="1">
      <c r="A55" s="31">
        <f>A1+6</f>
        <v>40552</v>
      </c>
      <c r="B55" s="31"/>
      <c r="C55" s="31"/>
      <c r="D55" s="31"/>
      <c r="E55" s="30" t="str">
        <f>TEXT(A55,"（aaa）")</f>
        <v>(日)</v>
      </c>
      <c r="F55" s="30"/>
      <c r="G55" s="5"/>
      <c r="H55" s="6"/>
      <c r="I55" s="7" t="s">
        <v>30</v>
      </c>
      <c r="J55" s="29" t="s">
        <v>22</v>
      </c>
      <c r="K55" s="9">
        <v>0.7986111111111112</v>
      </c>
      <c r="L55" s="9">
        <v>0.8541666666666666</v>
      </c>
    </row>
    <row r="56" spans="1:13" ht="13.5" customHeight="1" thickTop="1">
      <c r="A56" s="11" t="s">
        <v>9</v>
      </c>
      <c r="B56" s="10">
        <v>400</v>
      </c>
      <c r="G56" s="12"/>
      <c r="I56" s="4" t="s">
        <v>10</v>
      </c>
      <c r="M56" s="10">
        <f>IF(F56&gt;1,B56*D56*F56,IF(D56&gt;1,B56*D56,B56))</f>
        <v>400</v>
      </c>
    </row>
    <row r="57" spans="1:13" ht="13.5" customHeight="1">
      <c r="A57" s="11" t="s">
        <v>71</v>
      </c>
      <c r="B57" s="10">
        <v>50</v>
      </c>
      <c r="C57" s="10" t="s">
        <v>11</v>
      </c>
      <c r="D57" s="10">
        <v>8</v>
      </c>
      <c r="G57" s="12" t="s">
        <v>7</v>
      </c>
      <c r="H57" s="15">
        <v>0.034722222222222224</v>
      </c>
      <c r="I57" s="4" t="s">
        <v>72</v>
      </c>
      <c r="J57" s="3" t="s">
        <v>73</v>
      </c>
      <c r="M57" s="10">
        <f>IF(F57&gt;1,B57*D57*F57,IF(D57&gt;1,B57*D57,B57))</f>
        <v>400</v>
      </c>
    </row>
    <row r="58" spans="2:13" ht="13.5" customHeight="1">
      <c r="B58" s="10">
        <v>100</v>
      </c>
      <c r="C58" s="10" t="s">
        <v>5</v>
      </c>
      <c r="D58" s="10">
        <v>4</v>
      </c>
      <c r="G58" s="12" t="s">
        <v>7</v>
      </c>
      <c r="H58" s="15">
        <v>0.06944444444444443</v>
      </c>
      <c r="I58" s="4"/>
      <c r="J58" s="3" t="s">
        <v>74</v>
      </c>
      <c r="M58" s="10">
        <f aca="true" t="shared" si="1" ref="M58:M63">IF(F58&gt;1,B58*D58*F58,IF(D58&gt;1,B58*D58,B58))</f>
        <v>400</v>
      </c>
    </row>
    <row r="59" spans="2:13" ht="13.5" customHeight="1">
      <c r="B59" s="10">
        <v>200</v>
      </c>
      <c r="C59" s="10" t="s">
        <v>5</v>
      </c>
      <c r="D59" s="10">
        <v>2</v>
      </c>
      <c r="G59" s="12" t="s">
        <v>7</v>
      </c>
      <c r="H59" s="15">
        <v>0.13194444444444445</v>
      </c>
      <c r="I59" s="4"/>
      <c r="J59" s="3" t="s">
        <v>75</v>
      </c>
      <c r="M59" s="10">
        <f t="shared" si="1"/>
        <v>400</v>
      </c>
    </row>
    <row r="60" spans="2:13" ht="13.5" customHeight="1">
      <c r="B60" s="10">
        <v>400</v>
      </c>
      <c r="C60" s="10" t="s">
        <v>5</v>
      </c>
      <c r="D60" s="10">
        <v>1</v>
      </c>
      <c r="G60" s="12" t="s">
        <v>7</v>
      </c>
      <c r="H60" s="15">
        <v>0.25</v>
      </c>
      <c r="I60" s="4"/>
      <c r="J60" s="3" t="s">
        <v>76</v>
      </c>
      <c r="M60" s="10">
        <f t="shared" si="1"/>
        <v>400</v>
      </c>
    </row>
    <row r="61" spans="2:13" ht="13.5" customHeight="1">
      <c r="B61" s="10">
        <v>200</v>
      </c>
      <c r="C61" s="10" t="s">
        <v>5</v>
      </c>
      <c r="D61" s="10">
        <v>2</v>
      </c>
      <c r="G61" s="12" t="s">
        <v>7</v>
      </c>
      <c r="H61" s="15">
        <v>0.125</v>
      </c>
      <c r="I61" s="4"/>
      <c r="J61" s="3" t="s">
        <v>77</v>
      </c>
      <c r="M61" s="10">
        <f t="shared" si="1"/>
        <v>400</v>
      </c>
    </row>
    <row r="62" spans="2:13" ht="13.5" customHeight="1">
      <c r="B62" s="10">
        <v>100</v>
      </c>
      <c r="C62" s="10" t="s">
        <v>5</v>
      </c>
      <c r="D62" s="10">
        <v>4</v>
      </c>
      <c r="G62" s="12" t="s">
        <v>7</v>
      </c>
      <c r="H62" s="15">
        <v>0.0625</v>
      </c>
      <c r="I62" s="4"/>
      <c r="J62" s="3" t="s">
        <v>78</v>
      </c>
      <c r="M62" s="10">
        <f t="shared" si="1"/>
        <v>400</v>
      </c>
    </row>
    <row r="63" spans="2:13" ht="13.5" customHeight="1">
      <c r="B63" s="10">
        <v>50</v>
      </c>
      <c r="C63" s="10" t="s">
        <v>5</v>
      </c>
      <c r="D63" s="10">
        <v>8</v>
      </c>
      <c r="G63" s="12" t="s">
        <v>7</v>
      </c>
      <c r="H63" s="15">
        <v>0.03125</v>
      </c>
      <c r="I63" s="4"/>
      <c r="J63" s="3" t="s">
        <v>79</v>
      </c>
      <c r="M63" s="10">
        <f t="shared" si="1"/>
        <v>400</v>
      </c>
    </row>
    <row r="64" spans="1:13" ht="13.5" customHeight="1">
      <c r="A64" s="11" t="s">
        <v>29</v>
      </c>
      <c r="B64" s="10">
        <v>100</v>
      </c>
      <c r="G64" s="12"/>
      <c r="I64" s="4"/>
      <c r="M64" s="10">
        <f>IF(F64&gt;1,B64*D64*F64,IF(D64&gt;1,B64*D64,B64))</f>
        <v>100</v>
      </c>
    </row>
    <row r="65" spans="1:13" ht="13.5" customHeight="1">
      <c r="A65" s="11" t="s">
        <v>28</v>
      </c>
      <c r="B65" s="10">
        <v>50</v>
      </c>
      <c r="C65" s="10" t="s">
        <v>5</v>
      </c>
      <c r="D65" s="10">
        <v>4</v>
      </c>
      <c r="E65" s="10" t="s">
        <v>5</v>
      </c>
      <c r="F65" s="10">
        <v>2</v>
      </c>
      <c r="G65" s="12" t="s">
        <v>18</v>
      </c>
      <c r="H65" s="15">
        <v>0.0625</v>
      </c>
      <c r="I65" s="4" t="s">
        <v>80</v>
      </c>
      <c r="M65" s="10">
        <f>IF(F65&gt;1,B65*D65*F65,IF(D65&gt;1,B65*D65,B65))</f>
        <v>400</v>
      </c>
    </row>
    <row r="66" spans="1:13" ht="13.5" customHeight="1">
      <c r="A66" s="11" t="s">
        <v>6</v>
      </c>
      <c r="B66" s="10">
        <v>300</v>
      </c>
      <c r="G66" s="12"/>
      <c r="H66" s="15"/>
      <c r="I66" s="4"/>
      <c r="M66" s="10">
        <f>IF(F66&gt;1,B66*D66*F66,IF(D66&gt;1,B66*D66,B66))</f>
        <v>300</v>
      </c>
    </row>
    <row r="67" spans="1:12" ht="13.5" customHeight="1">
      <c r="A67" s="16" t="s">
        <v>15</v>
      </c>
      <c r="B67" s="17">
        <f>SUM(M56:M66)</f>
        <v>4000</v>
      </c>
      <c r="C67" s="18" t="s">
        <v>16</v>
      </c>
      <c r="D67" s="2"/>
      <c r="E67" s="2"/>
      <c r="F67" s="2"/>
      <c r="G67" s="16"/>
      <c r="H67" s="19"/>
      <c r="I67" s="20"/>
      <c r="J67" s="1"/>
      <c r="K67" s="2"/>
      <c r="L67" s="2"/>
    </row>
    <row r="68" spans="1:13" s="26" customFormat="1" ht="13.5" customHeight="1" thickBot="1">
      <c r="A68" s="22" t="s">
        <v>17</v>
      </c>
      <c r="B68" s="33" t="s">
        <v>101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0"/>
    </row>
    <row r="69" spans="9:10" ht="13.5" customHeight="1" thickTop="1">
      <c r="I69" s="24" t="s">
        <v>1</v>
      </c>
      <c r="J69" s="25">
        <f>SUM(B7,B19,B28,B34,B44,B52,B67)</f>
        <v>12100</v>
      </c>
    </row>
  </sheetData>
  <mergeCells count="21">
    <mergeCell ref="E1:F1"/>
    <mergeCell ref="E10:F10"/>
    <mergeCell ref="A22:D22"/>
    <mergeCell ref="E22:F22"/>
    <mergeCell ref="A1:D1"/>
    <mergeCell ref="A10:D10"/>
    <mergeCell ref="B8:L8"/>
    <mergeCell ref="B20:L20"/>
    <mergeCell ref="B45:L45"/>
    <mergeCell ref="B68:L68"/>
    <mergeCell ref="A47:D47"/>
    <mergeCell ref="E47:F47"/>
    <mergeCell ref="B53:L53"/>
    <mergeCell ref="A55:D55"/>
    <mergeCell ref="E55:F55"/>
    <mergeCell ref="B29:L29"/>
    <mergeCell ref="A31:D31"/>
    <mergeCell ref="B35:L35"/>
    <mergeCell ref="E37:F37"/>
    <mergeCell ref="A37:D37"/>
    <mergeCell ref="E31:F31"/>
  </mergeCells>
  <dataValidations count="1">
    <dataValidation allowBlank="1" showInputMessage="1" showErrorMessage="1" imeMode="off" sqref="B48:H52 B56:H67 B32:H34 B38:H44 B23:H28 B11:H19 B2:H7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平江雅宏</cp:lastModifiedBy>
  <cp:lastPrinted>2010-02-15T06:39:13Z</cp:lastPrinted>
  <dcterms:created xsi:type="dcterms:W3CDTF">2007-11-12T01:31:50Z</dcterms:created>
  <dcterms:modified xsi:type="dcterms:W3CDTF">2011-01-10T05:53:55Z</dcterms:modified>
  <cp:category/>
  <cp:version/>
  <cp:contentType/>
  <cp:contentStatus/>
</cp:coreProperties>
</file>