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92" windowWidth="12336" windowHeight="7356" activeTab="0"/>
  </bookViews>
  <sheets>
    <sheet name="23" sheetId="1" r:id="rId1"/>
    <sheet name="22" sheetId="2" r:id="rId2"/>
    <sheet name="練習会" sheetId="3" r:id="rId3"/>
  </sheets>
  <definedNames>
    <definedName name="_xlnm.Print_Area" localSheetId="1">'22'!$A$1:$L$61</definedName>
    <definedName name="_xlnm.Print_Area" localSheetId="0">'23'!$A$1:$L$64</definedName>
  </definedNames>
  <calcPr fullCalcOnLoad="1"/>
</workbook>
</file>

<file path=xl/sharedStrings.xml><?xml version="1.0" encoding="utf-8"?>
<sst xmlns="http://schemas.openxmlformats.org/spreadsheetml/2006/main" count="288" uniqueCount="135">
  <si>
    <t>休み</t>
  </si>
  <si>
    <t>週間トータル距離</t>
  </si>
  <si>
    <t>チーム練</t>
  </si>
  <si>
    <t>x</t>
  </si>
  <si>
    <t>Down</t>
  </si>
  <si>
    <t>Total</t>
  </si>
  <si>
    <t>m</t>
  </si>
  <si>
    <t>ｺﾒﾝﾄ</t>
  </si>
  <si>
    <t>W-up</t>
  </si>
  <si>
    <t>フリーコース</t>
  </si>
  <si>
    <t>x</t>
  </si>
  <si>
    <t>x</t>
  </si>
  <si>
    <t>Pr</t>
  </si>
  <si>
    <t>Total</t>
  </si>
  <si>
    <t>m</t>
  </si>
  <si>
    <t>ｺﾒﾝﾄ</t>
  </si>
  <si>
    <t>フリーコース</t>
  </si>
  <si>
    <t>W-up</t>
  </si>
  <si>
    <t>x</t>
  </si>
  <si>
    <t>Down</t>
  </si>
  <si>
    <t>Total</t>
  </si>
  <si>
    <t>m</t>
  </si>
  <si>
    <t>ｺﾒﾝﾄ</t>
  </si>
  <si>
    <t>マスターズコース</t>
  </si>
  <si>
    <t>x</t>
  </si>
  <si>
    <t>Down</t>
  </si>
  <si>
    <t>Total</t>
  </si>
  <si>
    <t>m</t>
  </si>
  <si>
    <t>ｺﾒﾝﾄ</t>
  </si>
  <si>
    <t>W-up</t>
  </si>
  <si>
    <t>x</t>
  </si>
  <si>
    <t>Down</t>
  </si>
  <si>
    <t>Total</t>
  </si>
  <si>
    <t>m</t>
  </si>
  <si>
    <t>ｺﾒﾝﾄ</t>
  </si>
  <si>
    <t>Total</t>
  </si>
  <si>
    <t>m</t>
  </si>
  <si>
    <t>ｺﾒﾝﾄ</t>
  </si>
  <si>
    <t>cho</t>
  </si>
  <si>
    <t>Swim</t>
  </si>
  <si>
    <t>x</t>
  </si>
  <si>
    <t>W-up</t>
  </si>
  <si>
    <t>ES</t>
  </si>
  <si>
    <t>cho</t>
  </si>
  <si>
    <t>Kick</t>
  </si>
  <si>
    <t>ES</t>
  </si>
  <si>
    <t>Drill</t>
  </si>
  <si>
    <t>ES</t>
  </si>
  <si>
    <t>Swim</t>
  </si>
  <si>
    <t>x</t>
  </si>
  <si>
    <t>x</t>
  </si>
  <si>
    <t>W-up</t>
  </si>
  <si>
    <t>Down</t>
  </si>
  <si>
    <t>Kick</t>
  </si>
  <si>
    <t>4S</t>
  </si>
  <si>
    <t>4S</t>
  </si>
  <si>
    <t>Pull</t>
  </si>
  <si>
    <t>Pr</t>
  </si>
  <si>
    <t>マスターズコース</t>
  </si>
  <si>
    <t>Fr</t>
  </si>
  <si>
    <t>(1'12-13)</t>
  </si>
  <si>
    <t>Fr</t>
  </si>
  <si>
    <t>W-up</t>
  </si>
  <si>
    <t>1s(1:50)2s(1:45)3s(1:40)</t>
  </si>
  <si>
    <t>(Fr, Ba Alt)</t>
  </si>
  <si>
    <t>奇数：Form/Hup 偶数：Form/QAP</t>
  </si>
  <si>
    <t>(Fr+4S 26'33)</t>
  </si>
  <si>
    <t>1s:Sc/S 2s:キャッチドリル/S</t>
  </si>
  <si>
    <t>Form, Bup</t>
  </si>
  <si>
    <t>前半は持久力練、後半はドリル。</t>
  </si>
  <si>
    <t>Pr</t>
  </si>
  <si>
    <t>Sc/S</t>
  </si>
  <si>
    <t>Swim</t>
  </si>
  <si>
    <t>Fly</t>
  </si>
  <si>
    <t>(34",35")</t>
  </si>
  <si>
    <t>スカーリングで水感</t>
  </si>
  <si>
    <t>(1'15-18)</t>
  </si>
  <si>
    <t>SK, SLD Alt</t>
  </si>
  <si>
    <t>E/H</t>
  </si>
  <si>
    <t>chop</t>
  </si>
  <si>
    <t>Sc Mix</t>
  </si>
  <si>
    <t>IM Jog</t>
  </si>
  <si>
    <t>(1'18-20)</t>
  </si>
  <si>
    <t>R, L, E, H Rep.</t>
  </si>
  <si>
    <t>Drill</t>
  </si>
  <si>
    <t>KS</t>
  </si>
  <si>
    <t>2H(0:30)1E(1:00) Rep 1s:K 2s:S</t>
  </si>
  <si>
    <t>姿勢と片手スイムのストローク</t>
  </si>
  <si>
    <t>Swim</t>
  </si>
  <si>
    <t>1s：Act1　2s：Act2</t>
  </si>
  <si>
    <t>ES</t>
  </si>
  <si>
    <t>1s：SLD　2s：Last12.5mH</t>
  </si>
  <si>
    <t>ES</t>
  </si>
  <si>
    <t>(5'07)</t>
  </si>
  <si>
    <t>(2'32, 2'30)</t>
  </si>
  <si>
    <t>Scなど</t>
  </si>
  <si>
    <t>Drill</t>
  </si>
  <si>
    <t>あたる作成メニュー。泳ぐ方に集中できました。</t>
  </si>
  <si>
    <t>H, E Alt</t>
  </si>
  <si>
    <t>(2'36-40)</t>
  </si>
  <si>
    <t>SKPS</t>
  </si>
  <si>
    <t>フリーコース</t>
  </si>
  <si>
    <t>福井アカデミアホテル</t>
  </si>
  <si>
    <t>(1'18-20)</t>
  </si>
  <si>
    <t>KRLS</t>
  </si>
  <si>
    <t>SA</t>
  </si>
  <si>
    <t>(土)</t>
  </si>
  <si>
    <t>W-up</t>
  </si>
  <si>
    <t>Swim</t>
  </si>
  <si>
    <t>x</t>
  </si>
  <si>
    <t>4S</t>
  </si>
  <si>
    <t>IM, IMR</t>
  </si>
  <si>
    <t>cho</t>
  </si>
  <si>
    <t>odd：Form/Hup　even：QAP15m</t>
  </si>
  <si>
    <t>ES</t>
  </si>
  <si>
    <t>Kick</t>
  </si>
  <si>
    <t>75SM/25SMH Rep.</t>
  </si>
  <si>
    <t xml:space="preserve">EEEH, EEHE, EHEE, HEEE, EHEH, HEEH </t>
  </si>
  <si>
    <t>Pull</t>
  </si>
  <si>
    <t>200Form/100Bup</t>
  </si>
  <si>
    <t>Drill</t>
  </si>
  <si>
    <t>DogP/S, Hup/S, SA/Sx2, Scooter/S, 3St1Pa/S</t>
  </si>
  <si>
    <t>GoodFeel</t>
  </si>
  <si>
    <t>Pr</t>
  </si>
  <si>
    <t>Resist, Assist</t>
  </si>
  <si>
    <t>Down</t>
  </si>
  <si>
    <t>Total</t>
  </si>
  <si>
    <t>m</t>
  </si>
  <si>
    <t>KOB, SLD Alt</t>
  </si>
  <si>
    <t>SST</t>
  </si>
  <si>
    <t>Des1-3 to Bup</t>
  </si>
  <si>
    <t>Max15m</t>
  </si>
  <si>
    <t>SM 50-75H</t>
  </si>
  <si>
    <t>1s(1:00) 2s(1:20)</t>
  </si>
  <si>
    <t>(Ave. 1s 32", 2s 30")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</si>
</sst>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Times New Roman"/>
      <family val="1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name val="Times New Roman"/>
      <family val="1"/>
    </font>
    <font>
      <b/>
      <sz val="11"/>
      <name val="MS UI Gothic"/>
      <family val="3"/>
    </font>
    <font>
      <sz val="11"/>
      <name val="Times New Roman"/>
      <family val="1"/>
    </font>
    <font>
      <sz val="11"/>
      <color indexed="12"/>
      <name val="MS UI Gothic"/>
      <family val="3"/>
    </font>
    <font>
      <sz val="11"/>
      <name val="ＭＳ Ｐ明朝"/>
      <family val="1"/>
    </font>
    <font>
      <b/>
      <sz val="14"/>
      <name val="Times New Roman"/>
      <family val="1"/>
    </font>
    <font>
      <sz val="14"/>
      <name val="ＭＳ Ｐゴシック"/>
      <family val="3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ＭＳ Ｐゴシック"/>
      <family val="3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4"/>
      <color indexed="12"/>
      <name val="ＭＳ Ｐゴシック"/>
      <family val="3"/>
    </font>
    <font>
      <b/>
      <sz val="14"/>
      <name val="ＭＳ Ｐゴシック"/>
      <family val="3"/>
    </font>
    <font>
      <b/>
      <sz val="14"/>
      <name val="MS UI Gothic"/>
      <family val="3"/>
    </font>
    <font>
      <b/>
      <sz val="12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/>
    </xf>
    <xf numFmtId="20" fontId="5" fillId="2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20" fontId="5" fillId="2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vertical="center"/>
    </xf>
    <xf numFmtId="176" fontId="5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20" fontId="13" fillId="2" borderId="0" xfId="0" applyNumberFormat="1" applyFont="1" applyFill="1" applyAlignment="1">
      <alignment horizontal="left" vertical="center"/>
    </xf>
    <xf numFmtId="49" fontId="13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77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20" fontId="5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20" fontId="13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vertical="center"/>
    </xf>
    <xf numFmtId="49" fontId="18" fillId="2" borderId="2" xfId="0" applyNumberFormat="1" applyFont="1" applyFill="1" applyBorder="1" applyAlignment="1">
      <alignment horizontal="right" vertical="center"/>
    </xf>
    <xf numFmtId="20" fontId="18" fillId="2" borderId="2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20" fontId="22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20" fontId="18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20" fontId="22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49" fontId="2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vertical="center"/>
    </xf>
    <xf numFmtId="49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177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56" fontId="7" fillId="0" borderId="2" xfId="0" applyNumberFormat="1" applyFont="1" applyFill="1" applyBorder="1" applyAlignment="1">
      <alignment horizontal="center" vertical="center"/>
    </xf>
    <xf numFmtId="31" fontId="5" fillId="2" borderId="2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31" fontId="16" fillId="2" borderId="2" xfId="0" applyNumberFormat="1" applyFont="1" applyFill="1" applyBorder="1" applyAlignment="1">
      <alignment horizontal="left" vertical="center"/>
    </xf>
    <xf numFmtId="56" fontId="17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SheetLayoutView="100" workbookViewId="0" topLeftCell="A37">
      <selection activeCell="F32" sqref="F32"/>
    </sheetView>
  </sheetViews>
  <sheetFormatPr defaultColWidth="9.00390625" defaultRowHeight="13.5" customHeight="1"/>
  <cols>
    <col min="1" max="1" width="5.375" style="12" customWidth="1"/>
    <col min="2" max="2" width="5.875" style="11" customWidth="1"/>
    <col min="3" max="3" width="1.4921875" style="11" customWidth="1"/>
    <col min="4" max="4" width="2.75390625" style="11" customWidth="1"/>
    <col min="5" max="5" width="1.4921875" style="11" customWidth="1"/>
    <col min="6" max="6" width="2.00390625" style="11" customWidth="1"/>
    <col min="7" max="7" width="4.75390625" style="12" customWidth="1"/>
    <col min="8" max="8" width="5.375" style="14" customWidth="1"/>
    <col min="9" max="9" width="27.25390625" style="15" customWidth="1"/>
    <col min="10" max="10" width="22.75390625" style="3" customWidth="1"/>
    <col min="11" max="11" width="5.875" style="15" customWidth="1"/>
    <col min="12" max="12" width="5.75390625" style="11" customWidth="1"/>
    <col min="13" max="13" width="5.00390625" style="11" customWidth="1"/>
    <col min="14" max="16384" width="8.875" style="11" customWidth="1"/>
  </cols>
  <sheetData>
    <row r="1" spans="1:12" ht="13.5" customHeight="1" thickBot="1">
      <c r="A1" s="90">
        <v>40224</v>
      </c>
      <c r="B1" s="90"/>
      <c r="C1" s="90"/>
      <c r="D1" s="90"/>
      <c r="E1" s="89" t="str">
        <f>TEXT(A1,"（aaa）")</f>
        <v>(月)</v>
      </c>
      <c r="F1" s="89"/>
      <c r="G1" s="6"/>
      <c r="H1" s="7"/>
      <c r="I1" s="8" t="s">
        <v>9</v>
      </c>
      <c r="J1" s="9"/>
      <c r="K1" s="10">
        <v>0.8611111111111112</v>
      </c>
      <c r="L1" s="10">
        <v>0.8854166666666666</v>
      </c>
    </row>
    <row r="2" spans="1:13" ht="13.5" customHeight="1" thickTop="1">
      <c r="A2" s="12" t="s">
        <v>8</v>
      </c>
      <c r="B2" s="11">
        <v>200</v>
      </c>
      <c r="G2" s="13"/>
      <c r="I2" s="4"/>
      <c r="M2" s="11">
        <f>IF(F2&gt;1,B2*D2*F2,IF(D2&gt;1,B2*D2,B2))</f>
        <v>200</v>
      </c>
    </row>
    <row r="3" spans="1:13" ht="13.5" customHeight="1">
      <c r="A3" s="12" t="s">
        <v>48</v>
      </c>
      <c r="B3" s="11">
        <v>200</v>
      </c>
      <c r="C3" s="11" t="s">
        <v>3</v>
      </c>
      <c r="D3" s="11">
        <v>6</v>
      </c>
      <c r="G3" s="13" t="s">
        <v>61</v>
      </c>
      <c r="H3" s="16">
        <v>0.12152777777777778</v>
      </c>
      <c r="I3" s="4"/>
      <c r="J3" s="3" t="s">
        <v>99</v>
      </c>
      <c r="M3" s="11">
        <f>IF(F3&gt;1,B3*D3*F3,IF(D3&gt;1,B3*D3,B3))</f>
        <v>1200</v>
      </c>
    </row>
    <row r="4" spans="1:13" ht="13.5" customHeight="1">
      <c r="A4" s="12" t="s">
        <v>4</v>
      </c>
      <c r="B4" s="11">
        <v>200</v>
      </c>
      <c r="G4" s="13"/>
      <c r="H4" s="16"/>
      <c r="I4" s="4"/>
      <c r="M4" s="11">
        <f>IF(F4&gt;1,B4*D4*F4,IF(D4&gt;1,B4*D4,B4))</f>
        <v>200</v>
      </c>
    </row>
    <row r="5" spans="1:12" ht="13.5" customHeight="1">
      <c r="A5" s="17" t="s">
        <v>5</v>
      </c>
      <c r="B5" s="18">
        <f>SUM(M2:M4)</f>
        <v>1600</v>
      </c>
      <c r="C5" s="19" t="s">
        <v>6</v>
      </c>
      <c r="D5" s="2"/>
      <c r="E5" s="2"/>
      <c r="F5" s="2"/>
      <c r="G5" s="13"/>
      <c r="H5" s="20"/>
      <c r="I5" s="21"/>
      <c r="J5" s="1"/>
      <c r="K5" s="22"/>
      <c r="L5" s="2"/>
    </row>
    <row r="6" spans="1:12" ht="13.5" customHeight="1" thickBot="1">
      <c r="A6" s="23" t="s">
        <v>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ht="13.5" customHeight="1" thickTop="1"/>
    <row r="8" spans="1:12" ht="13.5" customHeight="1" thickBot="1">
      <c r="A8" s="90">
        <f>A1+1</f>
        <v>40225</v>
      </c>
      <c r="B8" s="90"/>
      <c r="C8" s="90"/>
      <c r="D8" s="90"/>
      <c r="E8" s="89" t="str">
        <f>TEXT(A8,"（aaa）")</f>
        <v>(火)</v>
      </c>
      <c r="F8" s="89"/>
      <c r="G8" s="6"/>
      <c r="H8" s="7"/>
      <c r="I8" s="8" t="s">
        <v>101</v>
      </c>
      <c r="J8" s="9" t="s">
        <v>102</v>
      </c>
      <c r="K8" s="10">
        <v>0.8854166666666666</v>
      </c>
      <c r="L8" s="10">
        <v>0.9166666666666666</v>
      </c>
    </row>
    <row r="9" spans="1:13" ht="13.5" customHeight="1" thickTop="1">
      <c r="A9" s="12" t="s">
        <v>62</v>
      </c>
      <c r="B9" s="11">
        <v>400</v>
      </c>
      <c r="G9" s="13"/>
      <c r="I9" s="4" t="s">
        <v>100</v>
      </c>
      <c r="M9" s="11">
        <f>IF(F9&gt;1,B9*D9*F9,IF(D9&gt;1,B9*D9,B9))</f>
        <v>400</v>
      </c>
    </row>
    <row r="10" spans="1:13" ht="13.5" customHeight="1">
      <c r="A10" s="12" t="s">
        <v>48</v>
      </c>
      <c r="B10" s="11">
        <v>100</v>
      </c>
      <c r="C10" s="11" t="s">
        <v>40</v>
      </c>
      <c r="D10" s="11">
        <v>10</v>
      </c>
      <c r="G10" s="13" t="s">
        <v>61</v>
      </c>
      <c r="H10" s="16">
        <v>0.0625</v>
      </c>
      <c r="I10" s="4"/>
      <c r="J10" s="3" t="s">
        <v>103</v>
      </c>
      <c r="M10" s="11">
        <f>IF(F10&gt;1,B10*D10*F10,IF(D10&gt;1,B10*D10,B10))</f>
        <v>1000</v>
      </c>
    </row>
    <row r="11" spans="1:13" ht="13.5" customHeight="1">
      <c r="A11" s="12" t="s">
        <v>53</v>
      </c>
      <c r="B11" s="11">
        <v>400</v>
      </c>
      <c r="G11" s="13"/>
      <c r="H11" s="16"/>
      <c r="I11" s="4"/>
      <c r="M11" s="11">
        <f>IF(F11&gt;1,B11*D11*F11,IF(D11&gt;1,B11*D11,B11))</f>
        <v>400</v>
      </c>
    </row>
    <row r="12" spans="1:13" ht="13.5" customHeight="1">
      <c r="A12" s="12" t="s">
        <v>52</v>
      </c>
      <c r="B12" s="11">
        <v>200</v>
      </c>
      <c r="G12" s="13"/>
      <c r="H12" s="16"/>
      <c r="I12" s="4"/>
      <c r="M12" s="11">
        <f>IF(F12&gt;1,B12*D12*F12,IF(D12&gt;1,B12*D12,B12))</f>
        <v>200</v>
      </c>
    </row>
    <row r="13" spans="1:12" ht="13.5" customHeight="1">
      <c r="A13" s="17" t="s">
        <v>13</v>
      </c>
      <c r="B13" s="18">
        <f>SUM(M9:M12)</f>
        <v>2000</v>
      </c>
      <c r="C13" s="19" t="s">
        <v>14</v>
      </c>
      <c r="D13" s="2"/>
      <c r="E13" s="2"/>
      <c r="F13" s="2"/>
      <c r="G13" s="13"/>
      <c r="H13" s="20"/>
      <c r="I13" s="22"/>
      <c r="J13" s="1"/>
      <c r="K13" s="22"/>
      <c r="L13" s="2"/>
    </row>
    <row r="14" spans="1:12" ht="13.5" customHeight="1" thickBot="1">
      <c r="A14" s="23" t="s">
        <v>15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ht="13.5" customHeight="1" thickTop="1"/>
    <row r="16" spans="1:12" ht="13.5" customHeight="1" thickBot="1">
      <c r="A16" s="90">
        <f>A1+2</f>
        <v>40226</v>
      </c>
      <c r="B16" s="90"/>
      <c r="C16" s="90"/>
      <c r="D16" s="90"/>
      <c r="E16" s="89" t="str">
        <f>TEXT(A16,"（aaa）")</f>
        <v>(水)</v>
      </c>
      <c r="F16" s="89"/>
      <c r="G16" s="6"/>
      <c r="H16" s="7"/>
      <c r="I16" s="8" t="s">
        <v>0</v>
      </c>
      <c r="J16" s="24"/>
      <c r="K16" s="10"/>
      <c r="L16" s="10"/>
    </row>
    <row r="17" spans="7:13" ht="13.5" customHeight="1" thickTop="1">
      <c r="G17" s="13"/>
      <c r="I17" s="4"/>
      <c r="M17" s="11">
        <f>IF(F17&gt;1,B17*D17*F17,IF(D17&gt;1,B17*D17,B17))</f>
        <v>0</v>
      </c>
    </row>
    <row r="18" spans="7:13" ht="13.5" customHeight="1">
      <c r="G18" s="13"/>
      <c r="H18" s="16"/>
      <c r="I18" s="4"/>
      <c r="M18" s="11">
        <f>IF(F18&gt;1,B18*D18*F18,IF(D18&gt;1,B18*D18,B18))</f>
        <v>0</v>
      </c>
    </row>
    <row r="19" spans="1:12" ht="13.5" customHeight="1">
      <c r="A19" s="17" t="s">
        <v>13</v>
      </c>
      <c r="B19" s="18">
        <f>SUM(M17:M18)</f>
        <v>0</v>
      </c>
      <c r="C19" s="19" t="s">
        <v>14</v>
      </c>
      <c r="D19" s="2"/>
      <c r="E19" s="2"/>
      <c r="F19" s="2"/>
      <c r="G19" s="13"/>
      <c r="H19" s="20"/>
      <c r="I19" s="22"/>
      <c r="J19" s="1"/>
      <c r="K19" s="22"/>
      <c r="L19" s="2"/>
    </row>
    <row r="20" spans="1:12" ht="13.5" customHeight="1" thickBot="1">
      <c r="A20" s="23" t="s">
        <v>15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ht="13.5" customHeight="1" thickTop="1"/>
    <row r="22" spans="1:12" ht="13.5" customHeight="1" thickBot="1">
      <c r="A22" s="90">
        <f>A1+3</f>
        <v>40227</v>
      </c>
      <c r="B22" s="90"/>
      <c r="C22" s="90"/>
      <c r="D22" s="90"/>
      <c r="E22" s="89" t="str">
        <f>TEXT(A22,"（aaa）")</f>
        <v>(木)</v>
      </c>
      <c r="F22" s="89"/>
      <c r="G22" s="6"/>
      <c r="H22" s="7"/>
      <c r="I22" s="8" t="s">
        <v>16</v>
      </c>
      <c r="J22" s="24"/>
      <c r="K22" s="10">
        <v>0.8645833333333334</v>
      </c>
      <c r="L22" s="10">
        <v>0.8854166666666666</v>
      </c>
    </row>
    <row r="23" spans="1:13" ht="13.5" customHeight="1" thickTop="1">
      <c r="A23" s="12" t="s">
        <v>17</v>
      </c>
      <c r="B23" s="11">
        <v>100</v>
      </c>
      <c r="G23" s="13"/>
      <c r="I23" s="4"/>
      <c r="M23" s="11">
        <f>IF(F23&gt;1,B23*D23*F23,IF(D23&gt;1,B23*D23,B23))</f>
        <v>100</v>
      </c>
    </row>
    <row r="24" spans="1:13" ht="13.5" customHeight="1">
      <c r="A24" s="12" t="s">
        <v>96</v>
      </c>
      <c r="B24" s="11">
        <v>100</v>
      </c>
      <c r="C24" s="11" t="s">
        <v>18</v>
      </c>
      <c r="D24" s="11">
        <v>4</v>
      </c>
      <c r="G24" s="13" t="s">
        <v>61</v>
      </c>
      <c r="H24" s="16"/>
      <c r="I24" s="4" t="s">
        <v>104</v>
      </c>
      <c r="M24" s="11">
        <f>IF(F24&gt;1,B24*D24*F24,IF(D24&gt;1,B24*D24,B24))</f>
        <v>400</v>
      </c>
    </row>
    <row r="25" spans="2:13" ht="13.5" customHeight="1">
      <c r="B25" s="11">
        <v>50</v>
      </c>
      <c r="C25" s="11" t="s">
        <v>3</v>
      </c>
      <c r="D25" s="11">
        <v>4</v>
      </c>
      <c r="G25" s="13" t="s">
        <v>59</v>
      </c>
      <c r="H25" s="16">
        <v>0.041666666666666664</v>
      </c>
      <c r="I25" s="4" t="s">
        <v>105</v>
      </c>
      <c r="M25" s="11">
        <f>IF(F25&gt;1,B25*D25*F25,IF(D25&gt;1,B25*D25,B25))</f>
        <v>200</v>
      </c>
    </row>
    <row r="26" spans="1:13" ht="13.5" customHeight="1">
      <c r="A26" s="12" t="s">
        <v>19</v>
      </c>
      <c r="B26" s="11">
        <v>200</v>
      </c>
      <c r="G26" s="13"/>
      <c r="H26" s="16"/>
      <c r="I26" s="4"/>
      <c r="M26" s="11">
        <f>IF(F26&gt;1,B26*D26*F26,IF(D26&gt;1,B26*D26,B26))</f>
        <v>200</v>
      </c>
    </row>
    <row r="27" spans="1:12" ht="13.5" customHeight="1">
      <c r="A27" s="17" t="s">
        <v>20</v>
      </c>
      <c r="B27" s="18">
        <f>SUM(M23:M26)</f>
        <v>900</v>
      </c>
      <c r="C27" s="19" t="s">
        <v>21</v>
      </c>
      <c r="D27" s="2"/>
      <c r="E27" s="2"/>
      <c r="F27" s="2"/>
      <c r="G27" s="13"/>
      <c r="H27" s="20"/>
      <c r="I27" s="22"/>
      <c r="J27" s="1"/>
      <c r="K27" s="22"/>
      <c r="L27" s="2"/>
    </row>
    <row r="28" spans="1:12" ht="13.5" customHeight="1" thickBot="1">
      <c r="A28" s="23" t="s">
        <v>22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ht="13.5" customHeight="1" thickTop="1"/>
    <row r="30" spans="1:12" ht="13.5" customHeight="1" thickBot="1">
      <c r="A30" s="90">
        <f>A1+4</f>
        <v>40228</v>
      </c>
      <c r="B30" s="90"/>
      <c r="C30" s="90"/>
      <c r="D30" s="90"/>
      <c r="E30" s="89" t="str">
        <f>TEXT(A30,"（aaa）")</f>
        <v>(金)</v>
      </c>
      <c r="F30" s="89"/>
      <c r="G30" s="6"/>
      <c r="H30" s="7"/>
      <c r="I30" s="8" t="s">
        <v>23</v>
      </c>
      <c r="J30" s="24"/>
      <c r="K30" s="10">
        <v>0.8125</v>
      </c>
      <c r="L30" s="10">
        <v>0.8854166666666666</v>
      </c>
    </row>
    <row r="31" spans="1:13" ht="13.5" customHeight="1" thickTop="1">
      <c r="A31" s="12" t="s">
        <v>17</v>
      </c>
      <c r="B31" s="11">
        <v>200</v>
      </c>
      <c r="G31" s="13"/>
      <c r="I31" s="4"/>
      <c r="M31" s="11">
        <f aca="true" t="shared" si="0" ref="M31:M39">IF(F31&gt;1,B31*D31*F31,IF(D31&gt;1,B31*D31,B31))</f>
        <v>200</v>
      </c>
    </row>
    <row r="32" spans="1:13" ht="13.5" customHeight="1">
      <c r="A32" s="12" t="s">
        <v>44</v>
      </c>
      <c r="B32" s="11">
        <v>25</v>
      </c>
      <c r="C32" s="11" t="s">
        <v>18</v>
      </c>
      <c r="D32" s="11">
        <v>8</v>
      </c>
      <c r="G32" s="13" t="s">
        <v>55</v>
      </c>
      <c r="H32" s="16">
        <v>0.034722222222222224</v>
      </c>
      <c r="I32" s="4" t="s">
        <v>128</v>
      </c>
      <c r="M32" s="11">
        <f t="shared" si="0"/>
        <v>200</v>
      </c>
    </row>
    <row r="33" spans="1:13" ht="13.5" customHeight="1">
      <c r="A33" s="12" t="s">
        <v>46</v>
      </c>
      <c r="B33" s="11">
        <v>25</v>
      </c>
      <c r="C33" s="11" t="s">
        <v>18</v>
      </c>
      <c r="D33" s="11">
        <v>8</v>
      </c>
      <c r="G33" s="13" t="s">
        <v>54</v>
      </c>
      <c r="H33" s="16">
        <v>0.034722222222222224</v>
      </c>
      <c r="I33" s="4" t="s">
        <v>129</v>
      </c>
      <c r="M33" s="11">
        <f t="shared" si="0"/>
        <v>200</v>
      </c>
    </row>
    <row r="34" spans="1:13" ht="13.5" customHeight="1">
      <c r="A34" s="12" t="s">
        <v>48</v>
      </c>
      <c r="B34" s="11">
        <v>25</v>
      </c>
      <c r="C34" s="11" t="s">
        <v>40</v>
      </c>
      <c r="D34" s="11">
        <v>12</v>
      </c>
      <c r="G34" s="13" t="s">
        <v>54</v>
      </c>
      <c r="H34" s="16">
        <v>0.027777777777777776</v>
      </c>
      <c r="I34" s="4" t="s">
        <v>130</v>
      </c>
      <c r="M34" s="11">
        <f t="shared" si="0"/>
        <v>300</v>
      </c>
    </row>
    <row r="35" spans="2:13" ht="13.5" customHeight="1">
      <c r="B35" s="11">
        <v>25</v>
      </c>
      <c r="C35" s="11" t="s">
        <v>40</v>
      </c>
      <c r="D35" s="11">
        <v>8</v>
      </c>
      <c r="G35" s="13" t="s">
        <v>54</v>
      </c>
      <c r="H35" s="16">
        <v>0.041666666666666664</v>
      </c>
      <c r="I35" s="4" t="s">
        <v>131</v>
      </c>
      <c r="M35" s="11">
        <f t="shared" si="0"/>
        <v>200</v>
      </c>
    </row>
    <row r="36" spans="1:13" ht="13.5" customHeight="1">
      <c r="A36" s="12" t="s">
        <v>45</v>
      </c>
      <c r="B36" s="11">
        <v>50</v>
      </c>
      <c r="G36" s="13"/>
      <c r="H36" s="16"/>
      <c r="I36" s="4"/>
      <c r="M36" s="11">
        <f t="shared" si="0"/>
        <v>50</v>
      </c>
    </row>
    <row r="37" spans="1:13" ht="13.5" customHeight="1">
      <c r="A37" s="12" t="s">
        <v>44</v>
      </c>
      <c r="B37" s="11">
        <v>100</v>
      </c>
      <c r="C37" s="11" t="s">
        <v>24</v>
      </c>
      <c r="D37" s="11">
        <v>4</v>
      </c>
      <c r="G37" s="13" t="s">
        <v>43</v>
      </c>
      <c r="H37" s="16">
        <v>0.125</v>
      </c>
      <c r="I37" s="4" t="s">
        <v>132</v>
      </c>
      <c r="M37" s="11">
        <f t="shared" si="0"/>
        <v>400</v>
      </c>
    </row>
    <row r="38" spans="1:13" ht="13.5" customHeight="1">
      <c r="A38" s="12" t="s">
        <v>48</v>
      </c>
      <c r="B38" s="11">
        <v>50</v>
      </c>
      <c r="C38" s="11" t="s">
        <v>24</v>
      </c>
      <c r="D38" s="11">
        <v>4</v>
      </c>
      <c r="E38" s="11" t="s">
        <v>40</v>
      </c>
      <c r="F38" s="11">
        <v>2</v>
      </c>
      <c r="G38" s="13" t="s">
        <v>70</v>
      </c>
      <c r="H38" s="16"/>
      <c r="I38" s="4" t="s">
        <v>133</v>
      </c>
      <c r="J38" s="3" t="s">
        <v>134</v>
      </c>
      <c r="M38" s="11">
        <f t="shared" si="0"/>
        <v>400</v>
      </c>
    </row>
    <row r="39" spans="1:13" ht="13.5" customHeight="1">
      <c r="A39" s="12" t="s">
        <v>25</v>
      </c>
      <c r="B39" s="11">
        <v>1000</v>
      </c>
      <c r="G39" s="13"/>
      <c r="H39" s="16"/>
      <c r="I39" s="4"/>
      <c r="M39" s="11">
        <f t="shared" si="0"/>
        <v>1000</v>
      </c>
    </row>
    <row r="40" spans="1:12" ht="13.5" customHeight="1">
      <c r="A40" s="17" t="s">
        <v>26</v>
      </c>
      <c r="B40" s="18">
        <f>SUM(M31:M39)</f>
        <v>2950</v>
      </c>
      <c r="C40" s="19" t="s">
        <v>27</v>
      </c>
      <c r="D40" s="2"/>
      <c r="E40" s="2"/>
      <c r="F40" s="2"/>
      <c r="G40" s="13"/>
      <c r="H40" s="20"/>
      <c r="I40" s="22"/>
      <c r="J40" s="1"/>
      <c r="K40" s="22"/>
      <c r="L40" s="2"/>
    </row>
    <row r="41" spans="1:12" ht="13.5" customHeight="1" thickBot="1">
      <c r="A41" s="23" t="s">
        <v>28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ht="13.5" customHeight="1" thickTop="1"/>
    <row r="43" spans="1:12" ht="13.5" customHeight="1" thickBot="1">
      <c r="A43" s="90">
        <f>A1+5</f>
        <v>40229</v>
      </c>
      <c r="B43" s="90"/>
      <c r="C43" s="90"/>
      <c r="D43" s="90"/>
      <c r="E43" s="89" t="str">
        <f>TEXT(A43,"（aaa）")</f>
        <v>(土)</v>
      </c>
      <c r="F43" s="89"/>
      <c r="G43" s="6"/>
      <c r="H43" s="7"/>
      <c r="I43" s="8" t="s">
        <v>2</v>
      </c>
      <c r="J43" s="24"/>
      <c r="K43" s="10">
        <v>0.7291666666666666</v>
      </c>
      <c r="L43" s="10">
        <v>0.8125</v>
      </c>
    </row>
    <row r="44" spans="1:13" ht="13.5" customHeight="1" thickTop="1">
      <c r="A44" s="30" t="s">
        <v>41</v>
      </c>
      <c r="B44" s="32">
        <v>400</v>
      </c>
      <c r="C44" s="32"/>
      <c r="D44" s="32"/>
      <c r="E44" s="32"/>
      <c r="F44" s="32"/>
      <c r="G44" s="41"/>
      <c r="H44" s="37"/>
      <c r="I44" s="36"/>
      <c r="J44" s="34"/>
      <c r="K44" s="5"/>
      <c r="L44" s="30"/>
      <c r="M44" s="11">
        <f aca="true" t="shared" si="1" ref="M44:M52">IF(F44&gt;1,B44*D44*F44,IF(D44&gt;1,B44*D44,B44))</f>
        <v>400</v>
      </c>
    </row>
    <row r="45" spans="1:13" ht="13.5" customHeight="1">
      <c r="A45" s="30" t="s">
        <v>39</v>
      </c>
      <c r="B45" s="32">
        <v>100</v>
      </c>
      <c r="C45" s="32" t="s">
        <v>50</v>
      </c>
      <c r="D45" s="32">
        <v>4</v>
      </c>
      <c r="E45" s="32" t="s">
        <v>40</v>
      </c>
      <c r="F45" s="32">
        <v>3</v>
      </c>
      <c r="G45" s="40" t="s">
        <v>38</v>
      </c>
      <c r="H45" s="33"/>
      <c r="I45" s="36" t="s">
        <v>63</v>
      </c>
      <c r="J45" s="34" t="s">
        <v>64</v>
      </c>
      <c r="K45" s="5"/>
      <c r="L45" s="30"/>
      <c r="M45" s="11">
        <f t="shared" si="1"/>
        <v>1200</v>
      </c>
    </row>
    <row r="46" spans="1:13" ht="13.5" customHeight="1">
      <c r="A46" s="30"/>
      <c r="B46" s="32">
        <v>25</v>
      </c>
      <c r="C46" s="32" t="s">
        <v>50</v>
      </c>
      <c r="D46" s="32">
        <v>8</v>
      </c>
      <c r="E46" s="32"/>
      <c r="F46" s="32"/>
      <c r="G46" s="40" t="s">
        <v>38</v>
      </c>
      <c r="H46" s="33">
        <v>0.041666666666666664</v>
      </c>
      <c r="I46" s="36" t="s">
        <v>65</v>
      </c>
      <c r="J46" s="34"/>
      <c r="K46" s="31"/>
      <c r="L46" s="31"/>
      <c r="M46" s="11">
        <f t="shared" si="1"/>
        <v>200</v>
      </c>
    </row>
    <row r="47" spans="1:13" ht="13.5" customHeight="1">
      <c r="A47" s="42" t="s">
        <v>42</v>
      </c>
      <c r="B47" s="45">
        <v>100</v>
      </c>
      <c r="C47" s="45"/>
      <c r="D47" s="45"/>
      <c r="E47" s="45"/>
      <c r="F47" s="45"/>
      <c r="G47" s="40"/>
      <c r="H47" s="52"/>
      <c r="I47" s="53"/>
      <c r="J47" s="34"/>
      <c r="K47" s="54"/>
      <c r="L47" s="54"/>
      <c r="M47" s="11">
        <f t="shared" si="1"/>
        <v>100</v>
      </c>
    </row>
    <row r="48" spans="1:13" ht="13.5" customHeight="1">
      <c r="A48" s="30" t="s">
        <v>44</v>
      </c>
      <c r="B48" s="32">
        <v>1500</v>
      </c>
      <c r="C48" s="32" t="s">
        <v>49</v>
      </c>
      <c r="D48" s="32">
        <v>1</v>
      </c>
      <c r="E48" s="32"/>
      <c r="F48" s="32"/>
      <c r="G48" s="40" t="s">
        <v>38</v>
      </c>
      <c r="H48" s="33"/>
      <c r="I48" s="38"/>
      <c r="J48" s="34" t="s">
        <v>66</v>
      </c>
      <c r="K48" s="31"/>
      <c r="L48" s="31"/>
      <c r="M48" s="11">
        <f t="shared" si="1"/>
        <v>1500</v>
      </c>
    </row>
    <row r="49" spans="1:13" ht="13.5" customHeight="1">
      <c r="A49" s="30" t="s">
        <v>47</v>
      </c>
      <c r="B49" s="32">
        <v>100</v>
      </c>
      <c r="C49" s="32"/>
      <c r="D49" s="32"/>
      <c r="E49" s="32"/>
      <c r="F49" s="32"/>
      <c r="G49" s="40"/>
      <c r="H49" s="33"/>
      <c r="I49" s="39"/>
      <c r="J49" s="34"/>
      <c r="K49" s="5"/>
      <c r="L49" s="30"/>
      <c r="M49" s="11">
        <f t="shared" si="1"/>
        <v>100</v>
      </c>
    </row>
    <row r="50" spans="1:13" ht="13.5" customHeight="1">
      <c r="A50" s="30" t="s">
        <v>46</v>
      </c>
      <c r="B50" s="32">
        <v>50</v>
      </c>
      <c r="C50" s="32" t="s">
        <v>49</v>
      </c>
      <c r="D50" s="32">
        <v>3</v>
      </c>
      <c r="E50" s="32" t="s">
        <v>40</v>
      </c>
      <c r="F50" s="32">
        <v>2</v>
      </c>
      <c r="G50" s="40"/>
      <c r="H50" s="33">
        <v>0.06944444444444443</v>
      </c>
      <c r="I50" s="39" t="s">
        <v>67</v>
      </c>
      <c r="J50" s="34"/>
      <c r="K50" s="5"/>
      <c r="L50" s="30"/>
      <c r="M50" s="11">
        <f t="shared" si="1"/>
        <v>300</v>
      </c>
    </row>
    <row r="51" spans="1:13" ht="13.5" customHeight="1">
      <c r="A51" s="30"/>
      <c r="B51" s="32">
        <v>25</v>
      </c>
      <c r="C51" s="32" t="s">
        <v>49</v>
      </c>
      <c r="D51" s="32">
        <v>2</v>
      </c>
      <c r="E51" s="32"/>
      <c r="F51" s="32"/>
      <c r="G51" s="40"/>
      <c r="H51" s="33">
        <v>0.041666666666666664</v>
      </c>
      <c r="I51" s="38" t="s">
        <v>68</v>
      </c>
      <c r="J51" s="35"/>
      <c r="K51" s="31"/>
      <c r="L51" s="31"/>
      <c r="M51" s="11">
        <f t="shared" si="1"/>
        <v>50</v>
      </c>
    </row>
    <row r="52" spans="1:13" ht="13.5" customHeight="1">
      <c r="A52" s="12" t="s">
        <v>31</v>
      </c>
      <c r="B52" s="32">
        <v>200</v>
      </c>
      <c r="C52" s="32"/>
      <c r="D52" s="32"/>
      <c r="E52" s="32"/>
      <c r="F52" s="32"/>
      <c r="G52" s="40"/>
      <c r="H52" s="37"/>
      <c r="I52" s="36"/>
      <c r="K52" s="11"/>
      <c r="M52" s="11">
        <f t="shared" si="1"/>
        <v>200</v>
      </c>
    </row>
    <row r="53" spans="1:12" ht="13.5" customHeight="1">
      <c r="A53" s="17" t="s">
        <v>32</v>
      </c>
      <c r="B53" s="18">
        <f>SUM(M44:M52)</f>
        <v>4050</v>
      </c>
      <c r="C53" s="19" t="s">
        <v>33</v>
      </c>
      <c r="D53" s="2"/>
      <c r="E53" s="2"/>
      <c r="F53" s="2"/>
      <c r="G53" s="17"/>
      <c r="H53" s="20"/>
      <c r="I53" s="21"/>
      <c r="J53" s="1"/>
      <c r="K53" s="2"/>
      <c r="L53" s="2"/>
    </row>
    <row r="54" spans="1:12" ht="13.5" customHeight="1" thickBot="1">
      <c r="A54" s="23" t="s">
        <v>34</v>
      </c>
      <c r="B54" s="91" t="s">
        <v>69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ht="13.5" customHeight="1" thickTop="1"/>
    <row r="56" spans="1:12" ht="13.5" customHeight="1" thickBot="1">
      <c r="A56" s="90">
        <f>A1+6</f>
        <v>40230</v>
      </c>
      <c r="B56" s="90"/>
      <c r="C56" s="90"/>
      <c r="D56" s="90"/>
      <c r="E56" s="89" t="str">
        <f>TEXT(A56,"（aaa）")</f>
        <v>(日)</v>
      </c>
      <c r="F56" s="89"/>
      <c r="G56" s="6"/>
      <c r="H56" s="7"/>
      <c r="I56" s="8" t="s">
        <v>0</v>
      </c>
      <c r="J56" s="25"/>
      <c r="K56" s="10"/>
      <c r="L56" s="10"/>
    </row>
    <row r="57" spans="1:10" s="32" customFormat="1" ht="13.5" customHeight="1" thickTop="1">
      <c r="A57" s="30"/>
      <c r="G57" s="30"/>
      <c r="H57" s="37"/>
      <c r="J57" s="34"/>
    </row>
    <row r="58" spans="1:10" s="32" customFormat="1" ht="13.5" customHeight="1">
      <c r="A58" s="30"/>
      <c r="G58" s="30"/>
      <c r="H58" s="37"/>
      <c r="J58" s="34"/>
    </row>
    <row r="59" spans="1:12" s="32" customFormat="1" ht="13.5" customHeight="1">
      <c r="A59" s="42"/>
      <c r="B59" s="43"/>
      <c r="C59" s="44"/>
      <c r="D59" s="45"/>
      <c r="E59" s="45"/>
      <c r="F59" s="45"/>
      <c r="G59" s="42"/>
      <c r="H59" s="46"/>
      <c r="I59" s="45"/>
      <c r="J59" s="47"/>
      <c r="K59" s="48"/>
      <c r="L59" s="48"/>
    </row>
    <row r="60" spans="1:13" ht="13.5" customHeight="1">
      <c r="A60" s="17"/>
      <c r="B60" s="2"/>
      <c r="C60" s="2"/>
      <c r="D60" s="2"/>
      <c r="E60" s="2"/>
      <c r="F60" s="2"/>
      <c r="G60" s="17"/>
      <c r="H60" s="20"/>
      <c r="I60" s="2"/>
      <c r="J60" s="49"/>
      <c r="K60" s="2"/>
      <c r="L60" s="2"/>
      <c r="M60" s="32"/>
    </row>
    <row r="61" spans="1:12" ht="13.5" customHeight="1" thickBot="1">
      <c r="A61" s="23" t="s">
        <v>37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1:12" ht="13.5" customHeight="1" thickTop="1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9:10" ht="13.5" customHeight="1">
      <c r="I63" s="28" t="s">
        <v>1</v>
      </c>
      <c r="J63" s="29">
        <f>SUM(B5,B13,B19,B27,B40,B53)</f>
        <v>11500</v>
      </c>
    </row>
  </sheetData>
  <mergeCells count="21">
    <mergeCell ref="B20:L20"/>
    <mergeCell ref="A22:D22"/>
    <mergeCell ref="B28:L28"/>
    <mergeCell ref="B61:L61"/>
    <mergeCell ref="A43:D43"/>
    <mergeCell ref="E43:F43"/>
    <mergeCell ref="B54:L54"/>
    <mergeCell ref="A56:D56"/>
    <mergeCell ref="E56:F56"/>
    <mergeCell ref="E1:F1"/>
    <mergeCell ref="E8:F8"/>
    <mergeCell ref="A16:D16"/>
    <mergeCell ref="E16:F16"/>
    <mergeCell ref="A1:D1"/>
    <mergeCell ref="A8:D8"/>
    <mergeCell ref="B6:L6"/>
    <mergeCell ref="B14:L14"/>
    <mergeCell ref="E30:F30"/>
    <mergeCell ref="A30:D30"/>
    <mergeCell ref="E22:F22"/>
    <mergeCell ref="B41:L41"/>
  </mergeCells>
  <dataValidations count="1">
    <dataValidation allowBlank="1" showInputMessage="1" showErrorMessage="1" imeMode="off" sqref="B57:H60 B23:H27 B44:H53 B31:H40 B9:H13 B2:H5 B17:H19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workbookViewId="0" topLeftCell="A1">
      <selection activeCell="I52" sqref="I52"/>
    </sheetView>
  </sheetViews>
  <sheetFormatPr defaultColWidth="9.00390625" defaultRowHeight="13.5" customHeight="1"/>
  <cols>
    <col min="1" max="1" width="5.375" style="12" customWidth="1"/>
    <col min="2" max="2" width="5.875" style="11" customWidth="1"/>
    <col min="3" max="3" width="1.4921875" style="11" customWidth="1"/>
    <col min="4" max="4" width="2.75390625" style="11" customWidth="1"/>
    <col min="5" max="5" width="1.4921875" style="11" customWidth="1"/>
    <col min="6" max="6" width="2.00390625" style="11" customWidth="1"/>
    <col min="7" max="7" width="4.75390625" style="12" customWidth="1"/>
    <col min="8" max="8" width="5.375" style="14" customWidth="1"/>
    <col min="9" max="9" width="27.25390625" style="15" customWidth="1"/>
    <col min="10" max="10" width="22.75390625" style="3" customWidth="1"/>
    <col min="11" max="11" width="5.875" style="15" customWidth="1"/>
    <col min="12" max="12" width="5.75390625" style="11" customWidth="1"/>
    <col min="13" max="13" width="5.00390625" style="11" customWidth="1"/>
    <col min="14" max="16384" width="8.875" style="11" customWidth="1"/>
  </cols>
  <sheetData>
    <row r="1" spans="1:12" ht="13.5" customHeight="1" thickBot="1">
      <c r="A1" s="90">
        <v>40217</v>
      </c>
      <c r="B1" s="90"/>
      <c r="C1" s="90"/>
      <c r="D1" s="90"/>
      <c r="E1" s="89" t="str">
        <f>TEXT(A1,"（aaa）")</f>
        <v>(月)</v>
      </c>
      <c r="F1" s="89"/>
      <c r="G1" s="6"/>
      <c r="H1" s="7"/>
      <c r="I1" s="8" t="s">
        <v>9</v>
      </c>
      <c r="J1" s="9"/>
      <c r="K1" s="10">
        <v>0.8611111111111112</v>
      </c>
      <c r="L1" s="10">
        <v>0.8854166666666666</v>
      </c>
    </row>
    <row r="2" spans="1:13" ht="13.5" customHeight="1" thickTop="1">
      <c r="A2" s="12" t="s">
        <v>8</v>
      </c>
      <c r="B2" s="11">
        <v>100</v>
      </c>
      <c r="G2" s="13"/>
      <c r="I2" s="4"/>
      <c r="M2" s="11">
        <f>IF(F2&gt;1,B2*D2*F2,IF(D2&gt;1,B2*D2,B2))</f>
        <v>100</v>
      </c>
    </row>
    <row r="3" spans="1:13" ht="13.5" customHeight="1">
      <c r="A3" s="12" t="s">
        <v>46</v>
      </c>
      <c r="B3" s="11">
        <v>50</v>
      </c>
      <c r="C3" s="11" t="s">
        <v>40</v>
      </c>
      <c r="D3" s="11">
        <v>16</v>
      </c>
      <c r="G3" s="13" t="s">
        <v>54</v>
      </c>
      <c r="H3" s="16">
        <v>0.04861111111111111</v>
      </c>
      <c r="I3" s="4" t="s">
        <v>71</v>
      </c>
      <c r="M3" s="11">
        <f>IF(F3&gt;1,B3*D3*F3,IF(D3&gt;1,B3*D3,B3))</f>
        <v>800</v>
      </c>
    </row>
    <row r="4" spans="1:13" ht="13.5" customHeight="1">
      <c r="A4" s="12" t="s">
        <v>72</v>
      </c>
      <c r="B4" s="11">
        <v>50</v>
      </c>
      <c r="C4" s="11" t="s">
        <v>40</v>
      </c>
      <c r="D4" s="11">
        <v>2</v>
      </c>
      <c r="G4" s="13" t="s">
        <v>73</v>
      </c>
      <c r="H4" s="16">
        <v>0.034722222222222224</v>
      </c>
      <c r="I4" s="4"/>
      <c r="J4" s="3" t="s">
        <v>74</v>
      </c>
      <c r="M4" s="11">
        <f>IF(F4&gt;1,B4*D4*F4,IF(D4&gt;1,B4*D4,B4))</f>
        <v>100</v>
      </c>
    </row>
    <row r="5" spans="1:13" ht="13.5" customHeight="1">
      <c r="A5" s="12" t="s">
        <v>4</v>
      </c>
      <c r="B5" s="11">
        <v>200</v>
      </c>
      <c r="G5" s="13"/>
      <c r="H5" s="16"/>
      <c r="I5" s="11"/>
      <c r="M5" s="11">
        <f>IF(F5&gt;1,B5*D5*F5,IF(D5&gt;1,B5*D5,B5))</f>
        <v>200</v>
      </c>
    </row>
    <row r="6" spans="1:12" ht="13.5" customHeight="1">
      <c r="A6" s="17" t="s">
        <v>5</v>
      </c>
      <c r="B6" s="18">
        <f>SUM(M2:M5)</f>
        <v>1200</v>
      </c>
      <c r="C6" s="19" t="s">
        <v>6</v>
      </c>
      <c r="D6" s="2"/>
      <c r="E6" s="2"/>
      <c r="F6" s="2"/>
      <c r="G6" s="13"/>
      <c r="H6" s="20"/>
      <c r="I6" s="21"/>
      <c r="J6" s="1"/>
      <c r="K6" s="22"/>
      <c r="L6" s="2"/>
    </row>
    <row r="7" spans="1:12" ht="13.5" customHeight="1" thickBot="1">
      <c r="A7" s="23" t="s">
        <v>7</v>
      </c>
      <c r="B7" s="91" t="s">
        <v>75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ht="13.5" customHeight="1" thickTop="1"/>
    <row r="9" spans="1:12" ht="13.5" customHeight="1" thickBot="1">
      <c r="A9" s="90">
        <f>A1+1</f>
        <v>40218</v>
      </c>
      <c r="B9" s="90"/>
      <c r="C9" s="90"/>
      <c r="D9" s="90"/>
      <c r="E9" s="89" t="str">
        <f>TEXT(A9,"（aaa）")</f>
        <v>(火)</v>
      </c>
      <c r="F9" s="89"/>
      <c r="G9" s="6"/>
      <c r="H9" s="7"/>
      <c r="I9" s="8" t="s">
        <v>0</v>
      </c>
      <c r="J9" s="9"/>
      <c r="K9" s="10"/>
      <c r="L9" s="10"/>
    </row>
    <row r="10" ht="13.5" customHeight="1" thickTop="1"/>
    <row r="11" spans="1:12" ht="13.5" customHeight="1" thickBot="1">
      <c r="A11" s="90">
        <f>A1+2</f>
        <v>40219</v>
      </c>
      <c r="B11" s="90"/>
      <c r="C11" s="90"/>
      <c r="D11" s="90"/>
      <c r="E11" s="89" t="str">
        <f>TEXT(A11,"（aaa）")</f>
        <v>(水)</v>
      </c>
      <c r="F11" s="89"/>
      <c r="G11" s="6"/>
      <c r="H11" s="7"/>
      <c r="I11" s="8" t="s">
        <v>9</v>
      </c>
      <c r="J11" s="24"/>
      <c r="K11" s="10">
        <v>0.8541666666666666</v>
      </c>
      <c r="L11" s="10">
        <v>0.8854166666666666</v>
      </c>
    </row>
    <row r="12" spans="1:13" ht="13.5" customHeight="1" thickTop="1">
      <c r="A12" s="12" t="s">
        <v>51</v>
      </c>
      <c r="B12" s="11">
        <v>100</v>
      </c>
      <c r="G12" s="13"/>
      <c r="I12" s="4"/>
      <c r="M12" s="11">
        <f>IF(F12&gt;1,B12*D12*F12,IF(D12&gt;1,B12*D12,B12))</f>
        <v>100</v>
      </c>
    </row>
    <row r="13" spans="1:13" ht="13.5" customHeight="1">
      <c r="A13" s="12" t="s">
        <v>48</v>
      </c>
      <c r="B13" s="11">
        <v>100</v>
      </c>
      <c r="C13" s="11" t="s">
        <v>3</v>
      </c>
      <c r="D13" s="11">
        <v>12</v>
      </c>
      <c r="G13" s="13" t="s">
        <v>59</v>
      </c>
      <c r="H13" s="16">
        <v>0.0625</v>
      </c>
      <c r="I13" s="4"/>
      <c r="J13" s="3" t="s">
        <v>76</v>
      </c>
      <c r="M13" s="11">
        <f>IF(F13&gt;1,B13*D13*F13,IF(D13&gt;1,B13*D13,B13))</f>
        <v>1200</v>
      </c>
    </row>
    <row r="14" spans="1:13" ht="13.5" customHeight="1">
      <c r="A14" s="12" t="s">
        <v>52</v>
      </c>
      <c r="B14" s="11">
        <v>300</v>
      </c>
      <c r="G14" s="13"/>
      <c r="H14" s="16"/>
      <c r="I14" s="4"/>
      <c r="M14" s="11">
        <f>IF(F14&gt;1,B14*D14*F14,IF(D14&gt;1,B14*D14,B14))</f>
        <v>300</v>
      </c>
    </row>
    <row r="15" spans="1:12" ht="13.5" customHeight="1">
      <c r="A15" s="17" t="s">
        <v>13</v>
      </c>
      <c r="B15" s="18">
        <f>SUM(M12:M14)</f>
        <v>1600</v>
      </c>
      <c r="C15" s="19" t="s">
        <v>14</v>
      </c>
      <c r="D15" s="2"/>
      <c r="E15" s="2"/>
      <c r="F15" s="2"/>
      <c r="G15" s="13"/>
      <c r="H15" s="20"/>
      <c r="I15" s="22"/>
      <c r="J15" s="1"/>
      <c r="K15" s="22"/>
      <c r="L15" s="2"/>
    </row>
    <row r="16" spans="1:12" ht="13.5" customHeight="1" thickBot="1">
      <c r="A16" s="23" t="s">
        <v>15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ht="13.5" customHeight="1" thickTop="1"/>
    <row r="18" spans="1:12" ht="13.5" customHeight="1" thickBot="1">
      <c r="A18" s="90">
        <f>A1+3</f>
        <v>40220</v>
      </c>
      <c r="B18" s="90"/>
      <c r="C18" s="90"/>
      <c r="D18" s="90"/>
      <c r="E18" s="89" t="str">
        <f>TEXT(A18,"（aaa）")</f>
        <v>(木)</v>
      </c>
      <c r="F18" s="89"/>
      <c r="G18" s="6"/>
      <c r="H18" s="7"/>
      <c r="I18" s="8" t="s">
        <v>0</v>
      </c>
      <c r="J18" s="24"/>
      <c r="K18" s="10"/>
      <c r="L18" s="10"/>
    </row>
    <row r="19" spans="7:13" ht="13.5" customHeight="1" thickTop="1">
      <c r="G19" s="13"/>
      <c r="I19" s="4"/>
      <c r="M19" s="11">
        <f>IF(F19&gt;1,B19*D19*F19,IF(D19&gt;1,B19*D19,B19))</f>
        <v>0</v>
      </c>
    </row>
    <row r="20" spans="7:13" ht="13.5" customHeight="1">
      <c r="G20" s="13"/>
      <c r="H20" s="16"/>
      <c r="I20" s="4"/>
      <c r="M20" s="11">
        <f>IF(F20&gt;1,B20*D20*F20,IF(D20&gt;1,B20*D20,B20))</f>
        <v>0</v>
      </c>
    </row>
    <row r="21" spans="7:13" ht="13.5" customHeight="1">
      <c r="G21" s="13"/>
      <c r="H21" s="16"/>
      <c r="I21" s="4"/>
      <c r="M21" s="11">
        <f>IF(F21&gt;1,B21*D21*F21,IF(D21&gt;1,B21*D21,B21))</f>
        <v>0</v>
      </c>
    </row>
    <row r="22" spans="1:12" ht="13.5" customHeight="1">
      <c r="A22" s="17" t="s">
        <v>20</v>
      </c>
      <c r="B22" s="18">
        <f>SUM(M19:M21)</f>
        <v>0</v>
      </c>
      <c r="C22" s="19" t="s">
        <v>21</v>
      </c>
      <c r="D22" s="2"/>
      <c r="E22" s="2"/>
      <c r="F22" s="2"/>
      <c r="G22" s="13"/>
      <c r="H22" s="20"/>
      <c r="I22" s="22"/>
      <c r="J22" s="1"/>
      <c r="K22" s="22"/>
      <c r="L22" s="2"/>
    </row>
    <row r="23" spans="1:12" ht="13.5" customHeight="1" thickBot="1">
      <c r="A23" s="23" t="s">
        <v>22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ht="13.5" customHeight="1" thickTop="1"/>
    <row r="25" spans="1:12" ht="13.5" customHeight="1" thickBot="1">
      <c r="A25" s="90">
        <f>A1+4</f>
        <v>40221</v>
      </c>
      <c r="B25" s="90"/>
      <c r="C25" s="90"/>
      <c r="D25" s="90"/>
      <c r="E25" s="89" t="str">
        <f>TEXT(A25,"（aaa）")</f>
        <v>(金)</v>
      </c>
      <c r="F25" s="89"/>
      <c r="G25" s="6"/>
      <c r="H25" s="7"/>
      <c r="I25" s="8" t="s">
        <v>58</v>
      </c>
      <c r="J25" s="24"/>
      <c r="K25" s="10">
        <v>0.8125</v>
      </c>
      <c r="L25" s="10">
        <v>0.8854166666666666</v>
      </c>
    </row>
    <row r="26" spans="1:13" ht="13.5" customHeight="1" thickTop="1">
      <c r="A26" s="12" t="s">
        <v>8</v>
      </c>
      <c r="B26" s="11">
        <v>200</v>
      </c>
      <c r="G26" s="13"/>
      <c r="I26" s="4"/>
      <c r="M26" s="11">
        <f aca="true" t="shared" si="0" ref="M26:M34">IF(F26&gt;1,B26*D26*F26,IF(D26&gt;1,B26*D26,B26))</f>
        <v>200</v>
      </c>
    </row>
    <row r="27" spans="1:13" ht="13.5" customHeight="1">
      <c r="A27" s="12" t="s">
        <v>53</v>
      </c>
      <c r="B27" s="11">
        <v>25</v>
      </c>
      <c r="C27" s="11" t="s">
        <v>3</v>
      </c>
      <c r="D27" s="11">
        <v>8</v>
      </c>
      <c r="G27" s="13" t="s">
        <v>55</v>
      </c>
      <c r="H27" s="16">
        <v>0.034722222222222224</v>
      </c>
      <c r="I27" s="4" t="s">
        <v>77</v>
      </c>
      <c r="M27" s="11">
        <f t="shared" si="0"/>
        <v>200</v>
      </c>
    </row>
    <row r="28" spans="2:13" ht="13.5" customHeight="1">
      <c r="B28" s="11">
        <v>50</v>
      </c>
      <c r="C28" s="11" t="s">
        <v>3</v>
      </c>
      <c r="D28" s="11">
        <v>8</v>
      </c>
      <c r="G28" s="13" t="s">
        <v>55</v>
      </c>
      <c r="H28" s="16">
        <v>0.0625</v>
      </c>
      <c r="I28" s="4" t="s">
        <v>78</v>
      </c>
      <c r="M28" s="11">
        <f t="shared" si="0"/>
        <v>400</v>
      </c>
    </row>
    <row r="29" spans="1:13" ht="13.5" customHeight="1">
      <c r="A29" s="12" t="s">
        <v>56</v>
      </c>
      <c r="B29" s="11">
        <v>25</v>
      </c>
      <c r="C29" s="11" t="s">
        <v>3</v>
      </c>
      <c r="D29" s="11">
        <v>6</v>
      </c>
      <c r="G29" s="13" t="s">
        <v>79</v>
      </c>
      <c r="H29" s="16">
        <v>0.034722222222222224</v>
      </c>
      <c r="I29" s="4" t="s">
        <v>80</v>
      </c>
      <c r="M29" s="11">
        <f t="shared" si="0"/>
        <v>150</v>
      </c>
    </row>
    <row r="30" spans="1:13" ht="13.5" customHeight="1">
      <c r="A30" s="12" t="s">
        <v>39</v>
      </c>
      <c r="B30" s="11">
        <v>100</v>
      </c>
      <c r="C30" s="11" t="s">
        <v>3</v>
      </c>
      <c r="D30" s="11">
        <v>4</v>
      </c>
      <c r="G30" s="13" t="s">
        <v>55</v>
      </c>
      <c r="H30" s="16">
        <v>0.125</v>
      </c>
      <c r="I30" s="4" t="s">
        <v>81</v>
      </c>
      <c r="J30" s="3" t="s">
        <v>82</v>
      </c>
      <c r="M30" s="11">
        <f t="shared" si="0"/>
        <v>400</v>
      </c>
    </row>
    <row r="31" spans="1:13" ht="13.5" customHeight="1">
      <c r="A31" s="12" t="s">
        <v>45</v>
      </c>
      <c r="B31" s="11">
        <v>50</v>
      </c>
      <c r="G31" s="13"/>
      <c r="H31" s="16"/>
      <c r="I31" s="4"/>
      <c r="M31" s="11">
        <f t="shared" si="0"/>
        <v>50</v>
      </c>
    </row>
    <row r="32" spans="1:13" ht="13.5" customHeight="1">
      <c r="A32" s="12" t="s">
        <v>84</v>
      </c>
      <c r="B32" s="11">
        <v>25</v>
      </c>
      <c r="C32" s="11" t="s">
        <v>3</v>
      </c>
      <c r="D32" s="11">
        <v>8</v>
      </c>
      <c r="G32" s="13" t="s">
        <v>59</v>
      </c>
      <c r="H32" s="16">
        <v>0.041666666666666664</v>
      </c>
      <c r="I32" s="4" t="s">
        <v>83</v>
      </c>
      <c r="M32" s="11">
        <f t="shared" si="0"/>
        <v>200</v>
      </c>
    </row>
    <row r="33" spans="1:13" ht="13.5" customHeight="1">
      <c r="A33" s="12" t="s">
        <v>85</v>
      </c>
      <c r="B33" s="11">
        <v>25</v>
      </c>
      <c r="C33" s="11" t="s">
        <v>3</v>
      </c>
      <c r="D33" s="11">
        <v>8</v>
      </c>
      <c r="E33" s="11" t="s">
        <v>3</v>
      </c>
      <c r="F33" s="11">
        <v>2</v>
      </c>
      <c r="G33" s="13" t="s">
        <v>57</v>
      </c>
      <c r="H33" s="16"/>
      <c r="I33" s="4" t="s">
        <v>86</v>
      </c>
      <c r="M33" s="11">
        <f t="shared" si="0"/>
        <v>400</v>
      </c>
    </row>
    <row r="34" spans="1:13" ht="13.5" customHeight="1">
      <c r="A34" s="12" t="s">
        <v>4</v>
      </c>
      <c r="B34" s="11">
        <v>200</v>
      </c>
      <c r="G34" s="13"/>
      <c r="H34" s="16"/>
      <c r="I34" s="4"/>
      <c r="M34" s="11">
        <f t="shared" si="0"/>
        <v>200</v>
      </c>
    </row>
    <row r="35" spans="1:12" ht="13.5" customHeight="1">
      <c r="A35" s="17" t="s">
        <v>26</v>
      </c>
      <c r="B35" s="18">
        <f>SUM(M26:M34)</f>
        <v>2200</v>
      </c>
      <c r="C35" s="19" t="s">
        <v>27</v>
      </c>
      <c r="D35" s="2"/>
      <c r="E35" s="2"/>
      <c r="F35" s="2"/>
      <c r="G35" s="13"/>
      <c r="H35" s="20"/>
      <c r="I35" s="22"/>
      <c r="J35" s="1"/>
      <c r="K35" s="22"/>
      <c r="L35" s="2"/>
    </row>
    <row r="36" spans="1:12" ht="13.5" customHeight="1" thickBot="1">
      <c r="A36" s="23" t="s">
        <v>28</v>
      </c>
      <c r="B36" s="91" t="s">
        <v>87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ht="13.5" customHeight="1" thickTop="1"/>
    <row r="38" spans="1:12" ht="13.5" customHeight="1" thickBot="1">
      <c r="A38" s="90">
        <f>A1+5</f>
        <v>40222</v>
      </c>
      <c r="B38" s="90"/>
      <c r="C38" s="90"/>
      <c r="D38" s="90"/>
      <c r="E38" s="89" t="str">
        <f>TEXT(A38,"（aaa）")</f>
        <v>(土)</v>
      </c>
      <c r="F38" s="89"/>
      <c r="G38" s="6"/>
      <c r="H38" s="7"/>
      <c r="I38" s="8" t="s">
        <v>2</v>
      </c>
      <c r="J38" s="24"/>
      <c r="K38" s="10">
        <v>0.7083333333333334</v>
      </c>
      <c r="L38" s="10">
        <v>0.7916666666666666</v>
      </c>
    </row>
    <row r="39" spans="1:13" ht="13.5" customHeight="1" thickTop="1">
      <c r="A39" s="12" t="s">
        <v>29</v>
      </c>
      <c r="B39" s="11">
        <v>50</v>
      </c>
      <c r="C39" s="11" t="s">
        <v>3</v>
      </c>
      <c r="D39" s="11">
        <v>4</v>
      </c>
      <c r="G39" s="12" t="s">
        <v>38</v>
      </c>
      <c r="H39" s="16">
        <v>0.041666666666666664</v>
      </c>
      <c r="I39" s="4"/>
      <c r="K39" s="11"/>
      <c r="M39" s="11">
        <f aca="true" t="shared" si="1" ref="M39:M51">IF(F39&gt;1,B39*D39*F39,IF(D39&gt;1,B39*D39,B39))</f>
        <v>200</v>
      </c>
    </row>
    <row r="40" spans="1:13" ht="13.5" customHeight="1">
      <c r="A40" s="12" t="s">
        <v>88</v>
      </c>
      <c r="B40" s="11">
        <v>50</v>
      </c>
      <c r="C40" s="11" t="s">
        <v>30</v>
      </c>
      <c r="D40" s="11">
        <v>4</v>
      </c>
      <c r="E40" s="11" t="s">
        <v>3</v>
      </c>
      <c r="F40" s="11">
        <v>2</v>
      </c>
      <c r="G40" s="12" t="s">
        <v>55</v>
      </c>
      <c r="H40" s="16">
        <v>0.052083333333333336</v>
      </c>
      <c r="I40" s="4" t="s">
        <v>89</v>
      </c>
      <c r="K40" s="11"/>
      <c r="M40" s="11">
        <f t="shared" si="1"/>
        <v>400</v>
      </c>
    </row>
    <row r="41" spans="1:13" ht="13.5" customHeight="1">
      <c r="A41" s="12" t="s">
        <v>96</v>
      </c>
      <c r="B41" s="11">
        <v>50</v>
      </c>
      <c r="C41" s="11" t="s">
        <v>3</v>
      </c>
      <c r="D41" s="11">
        <v>4</v>
      </c>
      <c r="G41" s="12" t="s">
        <v>38</v>
      </c>
      <c r="H41" s="16">
        <v>0.0625</v>
      </c>
      <c r="I41" s="4"/>
      <c r="K41" s="11"/>
      <c r="M41" s="11">
        <f t="shared" si="1"/>
        <v>200</v>
      </c>
    </row>
    <row r="42" spans="1:13" ht="13.5" customHeight="1">
      <c r="A42" s="12" t="s">
        <v>90</v>
      </c>
      <c r="B42" s="11">
        <v>50</v>
      </c>
      <c r="H42" s="16"/>
      <c r="I42" s="4"/>
      <c r="K42" s="11"/>
      <c r="M42" s="11">
        <f t="shared" si="1"/>
        <v>50</v>
      </c>
    </row>
    <row r="43" spans="1:13" ht="13.5" customHeight="1">
      <c r="A43" s="12" t="s">
        <v>53</v>
      </c>
      <c r="B43" s="11">
        <v>50</v>
      </c>
      <c r="C43" s="11" t="s">
        <v>3</v>
      </c>
      <c r="D43" s="11">
        <v>4</v>
      </c>
      <c r="E43" s="11" t="s">
        <v>3</v>
      </c>
      <c r="F43" s="11">
        <v>2</v>
      </c>
      <c r="G43" s="12" t="s">
        <v>38</v>
      </c>
      <c r="H43" s="16">
        <v>0.0625</v>
      </c>
      <c r="I43" s="4" t="s">
        <v>91</v>
      </c>
      <c r="K43" s="11"/>
      <c r="M43" s="11">
        <f t="shared" si="1"/>
        <v>400</v>
      </c>
    </row>
    <row r="44" spans="1:13" ht="13.5" customHeight="1">
      <c r="A44" s="12" t="s">
        <v>92</v>
      </c>
      <c r="B44" s="11">
        <v>50</v>
      </c>
      <c r="H44" s="16"/>
      <c r="I44" s="4"/>
      <c r="K44" s="11"/>
      <c r="M44" s="11">
        <f t="shared" si="1"/>
        <v>50</v>
      </c>
    </row>
    <row r="45" spans="1:13" ht="13.5" customHeight="1">
      <c r="A45" s="12" t="s">
        <v>56</v>
      </c>
      <c r="B45" s="11">
        <v>400</v>
      </c>
      <c r="C45" s="11" t="s">
        <v>10</v>
      </c>
      <c r="D45" s="11">
        <v>1</v>
      </c>
      <c r="G45" s="12" t="s">
        <v>59</v>
      </c>
      <c r="H45" s="16">
        <v>0.2777777777777778</v>
      </c>
      <c r="I45" s="4"/>
      <c r="J45" s="3" t="s">
        <v>93</v>
      </c>
      <c r="K45" s="11"/>
      <c r="M45" s="11">
        <f t="shared" si="1"/>
        <v>400</v>
      </c>
    </row>
    <row r="46" spans="2:13" ht="13.5" customHeight="1">
      <c r="B46" s="11">
        <v>200</v>
      </c>
      <c r="C46" s="11" t="s">
        <v>40</v>
      </c>
      <c r="D46" s="11">
        <v>2</v>
      </c>
      <c r="G46" s="12" t="s">
        <v>59</v>
      </c>
      <c r="H46" s="16">
        <v>0.1388888888888889</v>
      </c>
      <c r="I46" s="4"/>
      <c r="J46" s="3" t="s">
        <v>94</v>
      </c>
      <c r="K46" s="11"/>
      <c r="M46" s="11">
        <f t="shared" si="1"/>
        <v>400</v>
      </c>
    </row>
    <row r="47" spans="1:13" ht="13.5" customHeight="1">
      <c r="A47" s="40"/>
      <c r="B47" s="48">
        <v>100</v>
      </c>
      <c r="C47" s="48" t="s">
        <v>3</v>
      </c>
      <c r="D47" s="48">
        <v>4</v>
      </c>
      <c r="E47" s="48"/>
      <c r="F47" s="48"/>
      <c r="G47" s="40" t="s">
        <v>59</v>
      </c>
      <c r="H47" s="50">
        <v>0.06944444444444443</v>
      </c>
      <c r="I47" s="51"/>
      <c r="J47" s="47" t="s">
        <v>60</v>
      </c>
      <c r="K47" s="48"/>
      <c r="L47" s="48"/>
      <c r="M47" s="11">
        <f t="shared" si="1"/>
        <v>400</v>
      </c>
    </row>
    <row r="48" spans="1:13" ht="13.5" customHeight="1">
      <c r="A48" s="40" t="s">
        <v>45</v>
      </c>
      <c r="B48" s="48">
        <v>100</v>
      </c>
      <c r="C48" s="48"/>
      <c r="D48" s="48"/>
      <c r="E48" s="48"/>
      <c r="F48" s="48"/>
      <c r="G48" s="40"/>
      <c r="H48" s="50"/>
      <c r="I48" s="51"/>
      <c r="J48" s="47"/>
      <c r="K48" s="48"/>
      <c r="L48" s="48"/>
      <c r="M48" s="11">
        <f t="shared" si="1"/>
        <v>100</v>
      </c>
    </row>
    <row r="49" spans="1:13" ht="13.5" customHeight="1">
      <c r="A49" s="12" t="s">
        <v>84</v>
      </c>
      <c r="B49" s="11">
        <v>25</v>
      </c>
      <c r="C49" s="11" t="s">
        <v>40</v>
      </c>
      <c r="D49" s="11">
        <v>6</v>
      </c>
      <c r="G49" s="12" t="s">
        <v>43</v>
      </c>
      <c r="H49" s="16">
        <v>0.0625</v>
      </c>
      <c r="I49" s="4" t="s">
        <v>95</v>
      </c>
      <c r="K49" s="11"/>
      <c r="M49" s="11">
        <f t="shared" si="1"/>
        <v>150</v>
      </c>
    </row>
    <row r="50" spans="1:13" ht="13.5" customHeight="1">
      <c r="A50" s="12" t="s">
        <v>39</v>
      </c>
      <c r="B50" s="11">
        <v>25</v>
      </c>
      <c r="C50" s="11" t="s">
        <v>11</v>
      </c>
      <c r="D50" s="11">
        <v>4</v>
      </c>
      <c r="G50" s="12" t="s">
        <v>12</v>
      </c>
      <c r="H50" s="16">
        <v>0.0625</v>
      </c>
      <c r="I50" s="4" t="s">
        <v>98</v>
      </c>
      <c r="K50" s="11"/>
      <c r="M50" s="11">
        <f t="shared" si="1"/>
        <v>100</v>
      </c>
    </row>
    <row r="51" spans="1:13" ht="13.5" customHeight="1">
      <c r="A51" s="12" t="s">
        <v>31</v>
      </c>
      <c r="B51" s="11">
        <v>200</v>
      </c>
      <c r="I51" s="4"/>
      <c r="K51" s="11"/>
      <c r="M51" s="11">
        <f t="shared" si="1"/>
        <v>200</v>
      </c>
    </row>
    <row r="52" spans="1:12" ht="13.5" customHeight="1">
      <c r="A52" s="17" t="s">
        <v>32</v>
      </c>
      <c r="B52" s="18">
        <f>SUM(M39:M51)</f>
        <v>3050</v>
      </c>
      <c r="C52" s="19" t="s">
        <v>33</v>
      </c>
      <c r="D52" s="2"/>
      <c r="E52" s="2"/>
      <c r="F52" s="2"/>
      <c r="G52" s="17"/>
      <c r="H52" s="20"/>
      <c r="I52" s="21"/>
      <c r="J52" s="1"/>
      <c r="K52" s="2"/>
      <c r="L52" s="2"/>
    </row>
    <row r="53" spans="1:12" ht="13.5" customHeight="1" thickBot="1">
      <c r="A53" s="23" t="s">
        <v>34</v>
      </c>
      <c r="B53" s="91" t="s">
        <v>97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ht="13.5" customHeight="1" thickTop="1"/>
    <row r="55" spans="1:12" ht="13.5" customHeight="1" thickBot="1">
      <c r="A55" s="90">
        <f>A1+6</f>
        <v>40223</v>
      </c>
      <c r="B55" s="90"/>
      <c r="C55" s="90"/>
      <c r="D55" s="90"/>
      <c r="E55" s="89" t="str">
        <f>TEXT(A55,"（aaa）")</f>
        <v>(日)</v>
      </c>
      <c r="F55" s="89"/>
      <c r="G55" s="6"/>
      <c r="H55" s="7"/>
      <c r="I55" s="8" t="s">
        <v>0</v>
      </c>
      <c r="J55" s="25"/>
      <c r="K55" s="10"/>
      <c r="L55" s="10"/>
    </row>
    <row r="56" spans="9:13" ht="13.5" customHeight="1" thickTop="1">
      <c r="I56" s="11"/>
      <c r="K56" s="11"/>
      <c r="M56" s="11">
        <f>IF(F56&gt;1,B56*D56*F56,IF(D56&gt;1,B56*D56,B56))</f>
        <v>0</v>
      </c>
    </row>
    <row r="57" spans="9:13" ht="13.5" customHeight="1">
      <c r="I57" s="11"/>
      <c r="K57" s="11"/>
      <c r="M57" s="11">
        <f>IF(F57&gt;1,B57*D57*F57,IF(D57&gt;1,B57*D57,B57))</f>
        <v>0</v>
      </c>
    </row>
    <row r="58" spans="1:12" ht="13.5" customHeight="1">
      <c r="A58" s="17" t="s">
        <v>35</v>
      </c>
      <c r="B58" s="18">
        <f>SUM(M56:M57)</f>
        <v>0</v>
      </c>
      <c r="C58" s="19" t="s">
        <v>36</v>
      </c>
      <c r="D58" s="2"/>
      <c r="E58" s="2"/>
      <c r="F58" s="2"/>
      <c r="G58" s="17"/>
      <c r="H58" s="20"/>
      <c r="I58" s="21"/>
      <c r="J58" s="1"/>
      <c r="K58" s="2"/>
      <c r="L58" s="2"/>
    </row>
    <row r="59" spans="1:12" ht="13.5" customHeight="1" thickBot="1">
      <c r="A59" s="23" t="s">
        <v>37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3.5" customHeight="1" thickTop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9:10" ht="13.5" customHeight="1">
      <c r="I61" s="28" t="s">
        <v>1</v>
      </c>
      <c r="J61" s="29">
        <f>SUM(B6,B15,B22,B35,B52,B58)</f>
        <v>8050</v>
      </c>
    </row>
  </sheetData>
  <mergeCells count="20">
    <mergeCell ref="B53:L53"/>
    <mergeCell ref="A55:D55"/>
    <mergeCell ref="E55:F55"/>
    <mergeCell ref="B16:L16"/>
    <mergeCell ref="A18:D18"/>
    <mergeCell ref="B23:L23"/>
    <mergeCell ref="E25:F25"/>
    <mergeCell ref="A25:D25"/>
    <mergeCell ref="E18:F18"/>
    <mergeCell ref="B36:L36"/>
    <mergeCell ref="B59:L59"/>
    <mergeCell ref="A38:D38"/>
    <mergeCell ref="E38:F38"/>
    <mergeCell ref="E1:F1"/>
    <mergeCell ref="E9:F9"/>
    <mergeCell ref="A11:D11"/>
    <mergeCell ref="E11:F11"/>
    <mergeCell ref="A1:D1"/>
    <mergeCell ref="A9:D9"/>
    <mergeCell ref="B7:L7"/>
  </mergeCells>
  <dataValidations count="2">
    <dataValidation allowBlank="1" showInputMessage="1" showErrorMessage="1" imeMode="off" sqref="B52:H52 H51 B56:H58 B49:F51 G49:H50 B39:H48 B2:H6 B26:H35 B12:H15 B19:H22"/>
    <dataValidation type="list" allowBlank="1" showInputMessage="1" showErrorMessage="1" imeMode="off" sqref="G51">
      <formula1>#REF!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I12" sqref="I12"/>
    </sheetView>
  </sheetViews>
  <sheetFormatPr defaultColWidth="9.00390625" defaultRowHeight="18" customHeight="1"/>
  <cols>
    <col min="1" max="1" width="7.125" style="55" customWidth="1"/>
    <col min="2" max="2" width="6.50390625" style="55" customWidth="1"/>
    <col min="3" max="3" width="1.75390625" style="55" customWidth="1"/>
    <col min="4" max="4" width="3.50390625" style="55" customWidth="1"/>
    <col min="5" max="5" width="1.75390625" style="55" customWidth="1"/>
    <col min="6" max="6" width="2.25390625" style="55" customWidth="1"/>
    <col min="7" max="7" width="5.125" style="55" customWidth="1"/>
    <col min="8" max="8" width="5.50390625" style="55" customWidth="1"/>
    <col min="9" max="9" width="12.125" style="55" customWidth="1"/>
    <col min="10" max="10" width="27.75390625" style="55" customWidth="1"/>
    <col min="11" max="12" width="6.75390625" style="55" customWidth="1"/>
    <col min="13" max="13" width="6.125" style="55" customWidth="1"/>
    <col min="14" max="14" width="6.75390625" style="55" customWidth="1"/>
    <col min="15" max="16384" width="8.875" style="55" customWidth="1"/>
  </cols>
  <sheetData>
    <row r="1" ht="20.25" customHeight="1"/>
    <row r="2" spans="1:14" s="5" customFormat="1" ht="20.25" customHeight="1" thickBot="1">
      <c r="A2" s="93">
        <v>40229</v>
      </c>
      <c r="B2" s="93"/>
      <c r="C2" s="93"/>
      <c r="D2" s="93"/>
      <c r="E2" s="94" t="s">
        <v>106</v>
      </c>
      <c r="F2" s="94"/>
      <c r="G2" s="56"/>
      <c r="H2" s="57"/>
      <c r="I2" s="58" t="s">
        <v>2</v>
      </c>
      <c r="J2" s="59"/>
      <c r="K2" s="60">
        <v>0.7291666666666666</v>
      </c>
      <c r="L2" s="60">
        <v>0.8125</v>
      </c>
      <c r="M2" s="61"/>
      <c r="N2" s="62"/>
    </row>
    <row r="3" spans="1:14" s="61" customFormat="1" ht="20.25" customHeight="1" thickTop="1">
      <c r="A3" s="63" t="s">
        <v>107</v>
      </c>
      <c r="B3" s="64">
        <v>400</v>
      </c>
      <c r="C3" s="64"/>
      <c r="D3" s="64"/>
      <c r="E3" s="64"/>
      <c r="F3" s="64"/>
      <c r="G3" s="63"/>
      <c r="H3" s="65"/>
      <c r="I3" s="66"/>
      <c r="J3" s="67"/>
      <c r="K3" s="68"/>
      <c r="L3" s="62"/>
      <c r="M3" s="69">
        <f aca="true" t="shared" si="0" ref="M3:M14">IF(F3&gt;1,B3*D3*F3,IF(D3&gt;1,B3*D3,B3))</f>
        <v>400</v>
      </c>
      <c r="N3" s="70">
        <v>0.7361111111111112</v>
      </c>
    </row>
    <row r="4" spans="1:14" s="61" customFormat="1" ht="20.25" customHeight="1">
      <c r="A4" s="63" t="s">
        <v>108</v>
      </c>
      <c r="B4" s="64">
        <v>100</v>
      </c>
      <c r="C4" s="64" t="s">
        <v>109</v>
      </c>
      <c r="D4" s="64">
        <v>4</v>
      </c>
      <c r="E4" s="64"/>
      <c r="F4" s="64"/>
      <c r="G4" s="63" t="s">
        <v>110</v>
      </c>
      <c r="H4" s="65">
        <v>0.09027777777777778</v>
      </c>
      <c r="I4" s="66" t="s">
        <v>111</v>
      </c>
      <c r="J4" s="67"/>
      <c r="K4" s="68"/>
      <c r="L4" s="62"/>
      <c r="M4" s="69">
        <f t="shared" si="0"/>
        <v>400</v>
      </c>
      <c r="N4" s="70">
        <v>0.7430555555555555</v>
      </c>
    </row>
    <row r="5" spans="1:14" s="61" customFormat="1" ht="20.25" customHeight="1">
      <c r="A5" s="63"/>
      <c r="B5" s="64">
        <v>25</v>
      </c>
      <c r="C5" s="64" t="s">
        <v>109</v>
      </c>
      <c r="D5" s="64">
        <v>4</v>
      </c>
      <c r="E5" s="64"/>
      <c r="F5" s="64"/>
      <c r="G5" s="63" t="s">
        <v>112</v>
      </c>
      <c r="H5" s="65">
        <v>0.041666666666666664</v>
      </c>
      <c r="I5" s="66" t="s">
        <v>113</v>
      </c>
      <c r="J5" s="67"/>
      <c r="K5" s="68"/>
      <c r="L5" s="62"/>
      <c r="M5" s="69">
        <f t="shared" si="0"/>
        <v>100</v>
      </c>
      <c r="N5" s="70">
        <v>0.7465277777777778</v>
      </c>
    </row>
    <row r="6" spans="1:14" s="61" customFormat="1" ht="20.25" customHeight="1">
      <c r="A6" s="63" t="s">
        <v>114</v>
      </c>
      <c r="B6" s="64">
        <v>100</v>
      </c>
      <c r="C6" s="64"/>
      <c r="D6" s="64"/>
      <c r="E6" s="64"/>
      <c r="F6" s="64"/>
      <c r="G6" s="63"/>
      <c r="H6" s="65"/>
      <c r="I6" s="66"/>
      <c r="J6" s="67"/>
      <c r="K6" s="68"/>
      <c r="L6" s="62"/>
      <c r="M6" s="69">
        <f t="shared" si="0"/>
        <v>100</v>
      </c>
      <c r="N6" s="70">
        <v>0.75</v>
      </c>
    </row>
    <row r="7" spans="1:14" s="61" customFormat="1" ht="20.25" customHeight="1">
      <c r="A7" s="63" t="s">
        <v>115</v>
      </c>
      <c r="B7" s="64">
        <v>400</v>
      </c>
      <c r="C7" s="64" t="s">
        <v>109</v>
      </c>
      <c r="D7" s="64">
        <v>1</v>
      </c>
      <c r="E7" s="64"/>
      <c r="F7" s="64"/>
      <c r="G7" s="63" t="s">
        <v>112</v>
      </c>
      <c r="H7" s="65">
        <v>0.375</v>
      </c>
      <c r="I7" s="66" t="s">
        <v>116</v>
      </c>
      <c r="J7" s="67"/>
      <c r="K7" s="68"/>
      <c r="L7" s="62"/>
      <c r="M7" s="69">
        <f t="shared" si="0"/>
        <v>400</v>
      </c>
      <c r="N7" s="70">
        <v>0.7569444444444445</v>
      </c>
    </row>
    <row r="8" spans="1:14" s="61" customFormat="1" ht="20.25" customHeight="1">
      <c r="A8" s="63"/>
      <c r="B8" s="64">
        <v>100</v>
      </c>
      <c r="C8" s="64" t="s">
        <v>109</v>
      </c>
      <c r="D8" s="64">
        <v>6</v>
      </c>
      <c r="E8" s="64"/>
      <c r="F8" s="64"/>
      <c r="G8" s="63" t="s">
        <v>112</v>
      </c>
      <c r="H8" s="65">
        <v>0.09375</v>
      </c>
      <c r="I8" s="66" t="s">
        <v>117</v>
      </c>
      <c r="J8" s="67"/>
      <c r="K8" s="68"/>
      <c r="L8" s="62"/>
      <c r="M8" s="69">
        <f t="shared" si="0"/>
        <v>600</v>
      </c>
      <c r="N8" s="70">
        <v>0.7673611111111112</v>
      </c>
    </row>
    <row r="9" spans="1:14" s="61" customFormat="1" ht="20.25" customHeight="1">
      <c r="A9" s="63" t="s">
        <v>118</v>
      </c>
      <c r="B9" s="64">
        <v>300</v>
      </c>
      <c r="C9" s="64" t="s">
        <v>109</v>
      </c>
      <c r="D9" s="64">
        <v>5</v>
      </c>
      <c r="E9" s="64"/>
      <c r="F9" s="64"/>
      <c r="G9" s="63" t="s">
        <v>112</v>
      </c>
      <c r="H9" s="65">
        <v>0.20833333333333334</v>
      </c>
      <c r="I9" s="66" t="s">
        <v>119</v>
      </c>
      <c r="J9" s="71"/>
      <c r="K9" s="68"/>
      <c r="L9" s="62"/>
      <c r="M9" s="69">
        <f t="shared" si="0"/>
        <v>1500</v>
      </c>
      <c r="N9" s="70">
        <v>0.7847222222222222</v>
      </c>
    </row>
    <row r="10" spans="1:14" s="61" customFormat="1" ht="20.25" customHeight="1">
      <c r="A10" s="63" t="s">
        <v>114</v>
      </c>
      <c r="B10" s="64">
        <v>100</v>
      </c>
      <c r="C10" s="64"/>
      <c r="D10" s="64"/>
      <c r="E10" s="64"/>
      <c r="F10" s="64"/>
      <c r="G10" s="63"/>
      <c r="H10" s="65"/>
      <c r="I10" s="66"/>
      <c r="J10" s="71"/>
      <c r="K10" s="68"/>
      <c r="L10" s="62"/>
      <c r="M10" s="69">
        <f t="shared" si="0"/>
        <v>100</v>
      </c>
      <c r="N10" s="70">
        <v>0.7881944444444445</v>
      </c>
    </row>
    <row r="11" spans="1:14" s="61" customFormat="1" ht="20.25" customHeight="1">
      <c r="A11" s="72" t="s">
        <v>120</v>
      </c>
      <c r="B11" s="73">
        <v>50</v>
      </c>
      <c r="C11" s="73" t="s">
        <v>109</v>
      </c>
      <c r="D11" s="73">
        <v>10</v>
      </c>
      <c r="E11" s="73"/>
      <c r="F11" s="73"/>
      <c r="G11" s="72" t="s">
        <v>112</v>
      </c>
      <c r="H11" s="74">
        <v>0.052083333333333336</v>
      </c>
      <c r="I11" s="75" t="s">
        <v>121</v>
      </c>
      <c r="J11" s="71"/>
      <c r="K11" s="68"/>
      <c r="L11" s="62"/>
      <c r="M11" s="69">
        <f t="shared" si="0"/>
        <v>500</v>
      </c>
      <c r="N11" s="70">
        <v>0.7972222222222222</v>
      </c>
    </row>
    <row r="12" spans="1:14" s="61" customFormat="1" ht="20.25" customHeight="1">
      <c r="A12" s="72" t="s">
        <v>108</v>
      </c>
      <c r="B12" s="64">
        <v>50</v>
      </c>
      <c r="C12" s="64" t="s">
        <v>109</v>
      </c>
      <c r="D12" s="64">
        <v>10</v>
      </c>
      <c r="E12" s="64"/>
      <c r="F12" s="64"/>
      <c r="G12" s="63" t="s">
        <v>112</v>
      </c>
      <c r="H12" s="65">
        <v>0.041666666666666664</v>
      </c>
      <c r="I12" s="66" t="s">
        <v>122</v>
      </c>
      <c r="J12" s="71"/>
      <c r="K12" s="68"/>
      <c r="L12" s="62"/>
      <c r="M12" s="69">
        <f t="shared" si="0"/>
        <v>500</v>
      </c>
      <c r="N12" s="70">
        <v>0.8041666666666667</v>
      </c>
    </row>
    <row r="13" spans="1:14" s="62" customFormat="1" ht="20.25" customHeight="1">
      <c r="A13" s="63"/>
      <c r="B13" s="64">
        <v>25</v>
      </c>
      <c r="C13" s="64" t="s">
        <v>109</v>
      </c>
      <c r="D13" s="64">
        <v>4</v>
      </c>
      <c r="E13" s="64"/>
      <c r="F13" s="64"/>
      <c r="G13" s="63" t="s">
        <v>123</v>
      </c>
      <c r="H13" s="65">
        <v>0.0625</v>
      </c>
      <c r="I13" s="66" t="s">
        <v>124</v>
      </c>
      <c r="J13" s="76"/>
      <c r="M13" s="69">
        <f t="shared" si="0"/>
        <v>100</v>
      </c>
      <c r="N13" s="70">
        <v>0.8083333333333332</v>
      </c>
    </row>
    <row r="14" spans="1:14" s="62" customFormat="1" ht="20.25" customHeight="1">
      <c r="A14" s="77" t="s">
        <v>125</v>
      </c>
      <c r="B14" s="69">
        <v>200</v>
      </c>
      <c r="C14" s="77"/>
      <c r="D14" s="77"/>
      <c r="E14" s="77"/>
      <c r="F14" s="77"/>
      <c r="G14" s="77"/>
      <c r="H14" s="78"/>
      <c r="I14" s="79"/>
      <c r="J14" s="80"/>
      <c r="K14" s="81"/>
      <c r="L14" s="81"/>
      <c r="M14" s="69">
        <f t="shared" si="0"/>
        <v>200</v>
      </c>
      <c r="N14" s="70">
        <v>0.8125</v>
      </c>
    </row>
    <row r="15" spans="1:14" s="62" customFormat="1" ht="20.25" customHeight="1">
      <c r="A15" s="82" t="s">
        <v>126</v>
      </c>
      <c r="B15" s="83">
        <f>SUM(M3:M14)</f>
        <v>4900</v>
      </c>
      <c r="C15" s="84" t="s">
        <v>127</v>
      </c>
      <c r="D15" s="85"/>
      <c r="E15" s="82"/>
      <c r="F15" s="82"/>
      <c r="G15" s="82"/>
      <c r="H15" s="86"/>
      <c r="I15" s="87"/>
      <c r="J15" s="88"/>
      <c r="K15" s="87"/>
      <c r="L15" s="87"/>
      <c r="M15" s="69"/>
      <c r="N15" s="69"/>
    </row>
    <row r="16" s="5" customFormat="1" ht="20.25" customHeight="1"/>
    <row r="17" s="5" customFormat="1" ht="20.25" customHeight="1"/>
    <row r="18" s="5" customFormat="1" ht="20.25" customHeight="1"/>
    <row r="19" s="5" customFormat="1" ht="20.25" customHeight="1"/>
    <row r="20" spans="1:14" s="5" customFormat="1" ht="20.25" customHeight="1" thickBot="1">
      <c r="A20" s="93">
        <v>40229</v>
      </c>
      <c r="B20" s="93"/>
      <c r="C20" s="93"/>
      <c r="D20" s="93"/>
      <c r="E20" s="94" t="s">
        <v>106</v>
      </c>
      <c r="F20" s="94"/>
      <c r="G20" s="56"/>
      <c r="H20" s="57"/>
      <c r="I20" s="58" t="s">
        <v>2</v>
      </c>
      <c r="J20" s="59"/>
      <c r="K20" s="60">
        <v>0.7291666666666666</v>
      </c>
      <c r="L20" s="60">
        <v>0.8125</v>
      </c>
      <c r="M20" s="61"/>
      <c r="N20" s="62"/>
    </row>
    <row r="21" spans="1:14" s="61" customFormat="1" ht="20.25" customHeight="1" thickTop="1">
      <c r="A21" s="63" t="s">
        <v>107</v>
      </c>
      <c r="B21" s="64">
        <v>400</v>
      </c>
      <c r="C21" s="64"/>
      <c r="D21" s="64"/>
      <c r="E21" s="64"/>
      <c r="F21" s="64"/>
      <c r="G21" s="63"/>
      <c r="H21" s="65"/>
      <c r="I21" s="66"/>
      <c r="J21" s="67"/>
      <c r="K21" s="68"/>
      <c r="L21" s="62"/>
      <c r="M21" s="69">
        <f aca="true" t="shared" si="1" ref="M21:M32">IF(F21&gt;1,B21*D21*F21,IF(D21&gt;1,B21*D21,B21))</f>
        <v>400</v>
      </c>
      <c r="N21" s="70">
        <v>0.7361111111111112</v>
      </c>
    </row>
    <row r="22" spans="1:14" s="61" customFormat="1" ht="20.25" customHeight="1">
      <c r="A22" s="63" t="s">
        <v>108</v>
      </c>
      <c r="B22" s="64">
        <v>100</v>
      </c>
      <c r="C22" s="64" t="s">
        <v>109</v>
      </c>
      <c r="D22" s="64">
        <v>4</v>
      </c>
      <c r="E22" s="64"/>
      <c r="F22" s="64"/>
      <c r="G22" s="63" t="s">
        <v>110</v>
      </c>
      <c r="H22" s="65">
        <v>0.09027777777777778</v>
      </c>
      <c r="I22" s="66" t="s">
        <v>111</v>
      </c>
      <c r="J22" s="67"/>
      <c r="K22" s="68"/>
      <c r="L22" s="62"/>
      <c r="M22" s="69">
        <f t="shared" si="1"/>
        <v>400</v>
      </c>
      <c r="N22" s="70">
        <v>0.7430555555555555</v>
      </c>
    </row>
    <row r="23" spans="1:14" s="61" customFormat="1" ht="20.25" customHeight="1">
      <c r="A23" s="63"/>
      <c r="B23" s="64">
        <v>25</v>
      </c>
      <c r="C23" s="64" t="s">
        <v>109</v>
      </c>
      <c r="D23" s="64">
        <v>4</v>
      </c>
      <c r="E23" s="64"/>
      <c r="F23" s="64"/>
      <c r="G23" s="63" t="s">
        <v>112</v>
      </c>
      <c r="H23" s="65">
        <v>0.041666666666666664</v>
      </c>
      <c r="I23" s="66" t="s">
        <v>113</v>
      </c>
      <c r="J23" s="67"/>
      <c r="K23" s="68"/>
      <c r="L23" s="62"/>
      <c r="M23" s="69">
        <f t="shared" si="1"/>
        <v>100</v>
      </c>
      <c r="N23" s="70">
        <v>0.7465277777777778</v>
      </c>
    </row>
    <row r="24" spans="1:14" s="61" customFormat="1" ht="20.25" customHeight="1">
      <c r="A24" s="63" t="s">
        <v>114</v>
      </c>
      <c r="B24" s="64">
        <v>100</v>
      </c>
      <c r="C24" s="64"/>
      <c r="D24" s="64"/>
      <c r="E24" s="64"/>
      <c r="F24" s="64"/>
      <c r="G24" s="63"/>
      <c r="H24" s="65"/>
      <c r="I24" s="66"/>
      <c r="J24" s="67"/>
      <c r="K24" s="68"/>
      <c r="L24" s="62"/>
      <c r="M24" s="69">
        <f t="shared" si="1"/>
        <v>100</v>
      </c>
      <c r="N24" s="70">
        <v>0.75</v>
      </c>
    </row>
    <row r="25" spans="1:14" s="61" customFormat="1" ht="20.25" customHeight="1">
      <c r="A25" s="63" t="s">
        <v>115</v>
      </c>
      <c r="B25" s="64">
        <v>400</v>
      </c>
      <c r="C25" s="64" t="s">
        <v>109</v>
      </c>
      <c r="D25" s="64">
        <v>1</v>
      </c>
      <c r="E25" s="64"/>
      <c r="F25" s="64"/>
      <c r="G25" s="63" t="s">
        <v>112</v>
      </c>
      <c r="H25" s="65">
        <v>0.375</v>
      </c>
      <c r="I25" s="66" t="s">
        <v>116</v>
      </c>
      <c r="J25" s="67"/>
      <c r="K25" s="68"/>
      <c r="L25" s="62"/>
      <c r="M25" s="69">
        <f t="shared" si="1"/>
        <v>400</v>
      </c>
      <c r="N25" s="70">
        <v>0.7569444444444445</v>
      </c>
    </row>
    <row r="26" spans="1:14" s="61" customFormat="1" ht="20.25" customHeight="1">
      <c r="A26" s="63"/>
      <c r="B26" s="64">
        <v>100</v>
      </c>
      <c r="C26" s="64" t="s">
        <v>109</v>
      </c>
      <c r="D26" s="64">
        <v>6</v>
      </c>
      <c r="E26" s="64"/>
      <c r="F26" s="64"/>
      <c r="G26" s="63" t="s">
        <v>112</v>
      </c>
      <c r="H26" s="65">
        <v>0.09375</v>
      </c>
      <c r="I26" s="66" t="s">
        <v>117</v>
      </c>
      <c r="J26" s="67"/>
      <c r="K26" s="68"/>
      <c r="L26" s="62"/>
      <c r="M26" s="69">
        <f t="shared" si="1"/>
        <v>600</v>
      </c>
      <c r="N26" s="70">
        <v>0.7673611111111112</v>
      </c>
    </row>
    <row r="27" spans="1:14" s="61" customFormat="1" ht="20.25" customHeight="1">
      <c r="A27" s="63" t="s">
        <v>118</v>
      </c>
      <c r="B27" s="64">
        <v>300</v>
      </c>
      <c r="C27" s="64" t="s">
        <v>109</v>
      </c>
      <c r="D27" s="64">
        <v>5</v>
      </c>
      <c r="E27" s="64"/>
      <c r="F27" s="64"/>
      <c r="G27" s="63" t="s">
        <v>112</v>
      </c>
      <c r="H27" s="65">
        <v>0.20833333333333334</v>
      </c>
      <c r="I27" s="66" t="s">
        <v>119</v>
      </c>
      <c r="J27" s="71"/>
      <c r="K27" s="68"/>
      <c r="L27" s="62"/>
      <c r="M27" s="69">
        <f t="shared" si="1"/>
        <v>1500</v>
      </c>
      <c r="N27" s="70">
        <v>0.7847222222222222</v>
      </c>
    </row>
    <row r="28" spans="1:14" s="61" customFormat="1" ht="20.25" customHeight="1">
      <c r="A28" s="63" t="s">
        <v>114</v>
      </c>
      <c r="B28" s="64">
        <v>100</v>
      </c>
      <c r="C28" s="64"/>
      <c r="D28" s="64"/>
      <c r="E28" s="64"/>
      <c r="F28" s="64"/>
      <c r="G28" s="63"/>
      <c r="H28" s="65"/>
      <c r="I28" s="66"/>
      <c r="J28" s="71"/>
      <c r="K28" s="68"/>
      <c r="L28" s="62"/>
      <c r="M28" s="69">
        <f t="shared" si="1"/>
        <v>100</v>
      </c>
      <c r="N28" s="70">
        <v>0.7881944444444445</v>
      </c>
    </row>
    <row r="29" spans="1:14" s="61" customFormat="1" ht="20.25" customHeight="1">
      <c r="A29" s="72" t="s">
        <v>120</v>
      </c>
      <c r="B29" s="73">
        <v>50</v>
      </c>
      <c r="C29" s="73" t="s">
        <v>109</v>
      </c>
      <c r="D29" s="73">
        <v>10</v>
      </c>
      <c r="E29" s="73"/>
      <c r="F29" s="73"/>
      <c r="G29" s="72" t="s">
        <v>112</v>
      </c>
      <c r="H29" s="74">
        <v>0.052083333333333336</v>
      </c>
      <c r="I29" s="75" t="s">
        <v>121</v>
      </c>
      <c r="J29" s="71"/>
      <c r="K29" s="68"/>
      <c r="L29" s="62"/>
      <c r="M29" s="69">
        <f t="shared" si="1"/>
        <v>500</v>
      </c>
      <c r="N29" s="70">
        <v>0.7972222222222222</v>
      </c>
    </row>
    <row r="30" spans="1:14" s="61" customFormat="1" ht="20.25" customHeight="1">
      <c r="A30" s="72" t="s">
        <v>108</v>
      </c>
      <c r="B30" s="64">
        <v>50</v>
      </c>
      <c r="C30" s="64" t="s">
        <v>109</v>
      </c>
      <c r="D30" s="64">
        <v>10</v>
      </c>
      <c r="E30" s="64"/>
      <c r="F30" s="64"/>
      <c r="G30" s="63" t="s">
        <v>112</v>
      </c>
      <c r="H30" s="65">
        <v>0.041666666666666664</v>
      </c>
      <c r="I30" s="66" t="s">
        <v>122</v>
      </c>
      <c r="J30" s="71"/>
      <c r="K30" s="68"/>
      <c r="L30" s="62"/>
      <c r="M30" s="69">
        <f t="shared" si="1"/>
        <v>500</v>
      </c>
      <c r="N30" s="70">
        <v>0.8041666666666667</v>
      </c>
    </row>
    <row r="31" spans="1:14" s="62" customFormat="1" ht="20.25" customHeight="1">
      <c r="A31" s="63"/>
      <c r="B31" s="64">
        <v>25</v>
      </c>
      <c r="C31" s="64" t="s">
        <v>109</v>
      </c>
      <c r="D31" s="64">
        <v>4</v>
      </c>
      <c r="E31" s="64"/>
      <c r="F31" s="64"/>
      <c r="G31" s="63" t="s">
        <v>123</v>
      </c>
      <c r="H31" s="65">
        <v>0.0625</v>
      </c>
      <c r="I31" s="66" t="s">
        <v>124</v>
      </c>
      <c r="J31" s="76"/>
      <c r="M31" s="69">
        <f t="shared" si="1"/>
        <v>100</v>
      </c>
      <c r="N31" s="70">
        <v>0.8083333333333332</v>
      </c>
    </row>
    <row r="32" spans="1:14" s="62" customFormat="1" ht="20.25" customHeight="1">
      <c r="A32" s="77" t="s">
        <v>125</v>
      </c>
      <c r="B32" s="69">
        <v>200</v>
      </c>
      <c r="C32" s="77"/>
      <c r="D32" s="77"/>
      <c r="E32" s="77"/>
      <c r="F32" s="77"/>
      <c r="G32" s="77"/>
      <c r="H32" s="78"/>
      <c r="I32" s="79"/>
      <c r="J32" s="80"/>
      <c r="K32" s="81"/>
      <c r="L32" s="81"/>
      <c r="M32" s="69">
        <f t="shared" si="1"/>
        <v>200</v>
      </c>
      <c r="N32" s="70">
        <v>0.8125</v>
      </c>
    </row>
    <row r="33" spans="1:14" s="62" customFormat="1" ht="20.25" customHeight="1">
      <c r="A33" s="82" t="s">
        <v>126</v>
      </c>
      <c r="B33" s="83">
        <f>SUM(M21:M32)</f>
        <v>4900</v>
      </c>
      <c r="C33" s="84" t="s">
        <v>127</v>
      </c>
      <c r="D33" s="85"/>
      <c r="E33" s="82"/>
      <c r="F33" s="82"/>
      <c r="G33" s="82"/>
      <c r="H33" s="86"/>
      <c r="I33" s="87"/>
      <c r="J33" s="88"/>
      <c r="K33" s="87"/>
      <c r="L33" s="87"/>
      <c r="M33" s="69"/>
      <c r="N33" s="69"/>
    </row>
  </sheetData>
  <mergeCells count="4">
    <mergeCell ref="A2:D2"/>
    <mergeCell ref="E2:F2"/>
    <mergeCell ref="A20:D20"/>
    <mergeCell ref="E20:F20"/>
  </mergeCells>
  <dataValidations count="1">
    <dataValidation allowBlank="1" showInputMessage="1" showErrorMessage="1" imeMode="off" sqref="B3:H15 B21:H33"/>
  </dataValidation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Hirae</dc:creator>
  <cp:keywords/>
  <dc:description/>
  <cp:lastModifiedBy>Hirae</cp:lastModifiedBy>
  <cp:lastPrinted>2010-02-15T06:39:13Z</cp:lastPrinted>
  <dcterms:created xsi:type="dcterms:W3CDTF">2007-11-12T01:31:50Z</dcterms:created>
  <dcterms:modified xsi:type="dcterms:W3CDTF">2010-02-20T08:04:08Z</dcterms:modified>
  <cp:category/>
  <cp:version/>
  <cp:contentType/>
  <cp:contentStatus/>
</cp:coreProperties>
</file>