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1"/>
  </bookViews>
  <sheets>
    <sheet name="92" sheetId="1" r:id="rId1"/>
    <sheet name="93" sheetId="2" r:id="rId2"/>
  </sheets>
  <definedNames>
    <definedName name="_xlnm.Print_Area" localSheetId="0">'92'!$A$1:$L$48</definedName>
    <definedName name="_xlnm.Print_Area" localSheetId="1">'93'!$A$1:$L$58</definedName>
  </definedNames>
  <calcPr fullCalcOnLoad="1"/>
</workbook>
</file>

<file path=xl/sharedStrings.xml><?xml version="1.0" encoding="utf-8"?>
<sst xmlns="http://schemas.openxmlformats.org/spreadsheetml/2006/main" count="170" uniqueCount="102">
  <si>
    <t>休み</t>
  </si>
  <si>
    <t>週間トータル距離</t>
  </si>
  <si>
    <t>チーム練</t>
  </si>
  <si>
    <t>x</t>
  </si>
  <si>
    <t>W-up</t>
  </si>
  <si>
    <t>Swim</t>
  </si>
  <si>
    <t>ｺﾒﾝﾄ</t>
  </si>
  <si>
    <t>Total</t>
  </si>
  <si>
    <t>m</t>
  </si>
  <si>
    <t>ｺﾒﾝﾄ</t>
  </si>
  <si>
    <t>x</t>
  </si>
  <si>
    <t>フリーコース</t>
  </si>
  <si>
    <t>W-up</t>
  </si>
  <si>
    <t>W-up</t>
  </si>
  <si>
    <t>Down</t>
  </si>
  <si>
    <t>フリーコース</t>
  </si>
  <si>
    <t>ES</t>
  </si>
  <si>
    <t>Down</t>
  </si>
  <si>
    <t>Drill</t>
  </si>
  <si>
    <t>Sc/S</t>
  </si>
  <si>
    <t>Total</t>
  </si>
  <si>
    <t>m</t>
  </si>
  <si>
    <t>x</t>
  </si>
  <si>
    <t>x</t>
  </si>
  <si>
    <t>Pr</t>
  </si>
  <si>
    <t>Drill</t>
  </si>
  <si>
    <t>cho</t>
  </si>
  <si>
    <t>Drill</t>
  </si>
  <si>
    <t>Scなど</t>
  </si>
  <si>
    <t>Swim</t>
  </si>
  <si>
    <t>cho</t>
  </si>
  <si>
    <t>x</t>
  </si>
  <si>
    <t>W-up</t>
  </si>
  <si>
    <t>Total</t>
  </si>
  <si>
    <t>m</t>
  </si>
  <si>
    <t>ｺﾒﾝﾄ</t>
  </si>
  <si>
    <t>Total</t>
  </si>
  <si>
    <t>m</t>
  </si>
  <si>
    <t>ｺﾒﾝﾄ</t>
  </si>
  <si>
    <t>W-up</t>
  </si>
  <si>
    <t>x</t>
  </si>
  <si>
    <t>4S</t>
  </si>
  <si>
    <t>Down</t>
  </si>
  <si>
    <t>Total</t>
  </si>
  <si>
    <t>m</t>
  </si>
  <si>
    <t>ｺﾒﾝﾄ</t>
  </si>
  <si>
    <t>Total</t>
  </si>
  <si>
    <t>m</t>
  </si>
  <si>
    <t>ｺﾒﾝﾄ</t>
  </si>
  <si>
    <t>Max Pow</t>
  </si>
  <si>
    <t>Down</t>
  </si>
  <si>
    <t>マスターズコース</t>
  </si>
  <si>
    <t>ES</t>
  </si>
  <si>
    <t>Pr</t>
  </si>
  <si>
    <t>UW（潜水Kick）</t>
  </si>
  <si>
    <t>cho</t>
  </si>
  <si>
    <t>odd：片足/両足　even：SLD/KOB</t>
  </si>
  <si>
    <t>RLS（右手,左手,両手） Rep.</t>
  </si>
  <si>
    <t>フリーコース</t>
  </si>
  <si>
    <t>4S</t>
  </si>
  <si>
    <t>Kick</t>
  </si>
  <si>
    <t>4S</t>
  </si>
  <si>
    <t>Swim</t>
  </si>
  <si>
    <t>x</t>
  </si>
  <si>
    <t>cho</t>
  </si>
  <si>
    <t>QAP15m/E</t>
  </si>
  <si>
    <t>Pull</t>
  </si>
  <si>
    <t>4S</t>
  </si>
  <si>
    <t>25IMO/75Fr　Rep.</t>
  </si>
  <si>
    <t>SM/Hard</t>
  </si>
  <si>
    <t>Kick</t>
  </si>
  <si>
    <t>SM/Hard</t>
  </si>
  <si>
    <t>Bup</t>
  </si>
  <si>
    <t>odd：SSP　even：SM</t>
  </si>
  <si>
    <t>(5'18)</t>
  </si>
  <si>
    <t>(4S)</t>
  </si>
  <si>
    <t>Sc</t>
  </si>
  <si>
    <t>ドリルとスムース</t>
  </si>
  <si>
    <t>(Br 40-41")</t>
  </si>
  <si>
    <t>(Br, Fr)</t>
  </si>
  <si>
    <t>Fly25/E50/M25/E50/H50</t>
  </si>
  <si>
    <t>Hard</t>
  </si>
  <si>
    <t>Kick</t>
  </si>
  <si>
    <t>Pull</t>
  </si>
  <si>
    <t>SM/Hard</t>
  </si>
  <si>
    <t>1s(1:45)SM 2s(2:30)Hard SR=2:00</t>
  </si>
  <si>
    <t>Pr</t>
  </si>
  <si>
    <t>SSP, Max Alt</t>
  </si>
  <si>
    <t>(Fr3'30, 3'20, 3'20 Br3'30)</t>
  </si>
  <si>
    <t>(2'40-43)</t>
  </si>
  <si>
    <t>Fr</t>
  </si>
  <si>
    <t>Drill, S Alt</t>
  </si>
  <si>
    <t>(1s:1'20-21 2s:1'08,0'08, Br1'27,1'28)</t>
  </si>
  <si>
    <t>量多めのメニューにしましたが、ベースのタイムが遅く練習不足がはっきり分かりました。</t>
  </si>
  <si>
    <t>Kick</t>
  </si>
  <si>
    <t>4S</t>
  </si>
  <si>
    <t>KOB, SK, SLD Rep.</t>
  </si>
  <si>
    <t>Mix</t>
  </si>
  <si>
    <t>Pr</t>
  </si>
  <si>
    <t>VSP</t>
  </si>
  <si>
    <t>1E(1:30)3H(0:30) Rep</t>
  </si>
  <si>
    <t>久しぶりなので、やや抑え気味。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</si>
</sst>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S UI Gothic"/>
      <family val="3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49" fontId="9" fillId="2" borderId="0" xfId="0" applyNumberFormat="1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49" fontId="3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49" fontId="1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56" fontId="0" fillId="0" borderId="2" xfId="0" applyNumberFormat="1" applyFont="1" applyFill="1" applyBorder="1" applyAlignment="1">
      <alignment horizontal="center" vertical="center"/>
    </xf>
    <xf numFmtId="31" fontId="2" fillId="2" borderId="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workbookViewId="0" topLeftCell="A22">
      <selection activeCell="J39" sqref="J39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2">
        <v>40063</v>
      </c>
      <c r="B1" s="42"/>
      <c r="C1" s="42"/>
      <c r="D1" s="42"/>
      <c r="E1" s="41" t="str">
        <f>TEXT(A1,"（aaa）")</f>
        <v>(月)</v>
      </c>
      <c r="F1" s="41"/>
      <c r="G1" s="9"/>
      <c r="H1" s="10"/>
      <c r="I1" s="11" t="s">
        <v>0</v>
      </c>
      <c r="J1" s="23"/>
      <c r="K1" s="22"/>
      <c r="L1" s="22"/>
    </row>
    <row r="2" spans="7:13" ht="13.5" customHeight="1" thickTop="1">
      <c r="G2" s="27"/>
      <c r="I2" s="7"/>
      <c r="M2" s="6">
        <f>IF(F2&gt;1,B2*D2*F2,IF(D2&gt;1,B2*D2,B2))</f>
        <v>0</v>
      </c>
    </row>
    <row r="3" spans="1:12" ht="13.5" customHeight="1">
      <c r="A3" s="13" t="s">
        <v>7</v>
      </c>
      <c r="B3" s="19">
        <f>SUM(M2:M2)</f>
        <v>0</v>
      </c>
      <c r="C3" s="14" t="s">
        <v>8</v>
      </c>
      <c r="D3" s="2"/>
      <c r="E3" s="2"/>
      <c r="F3" s="2"/>
      <c r="G3" s="27"/>
      <c r="H3" s="15"/>
      <c r="I3" s="30"/>
      <c r="J3" s="17"/>
      <c r="K3" s="16"/>
      <c r="L3" s="2"/>
    </row>
    <row r="4" spans="1:12" ht="13.5" customHeight="1" thickBot="1">
      <c r="A4" s="18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ht="13.5" customHeight="1" thickTop="1"/>
    <row r="6" spans="1:12" ht="13.5" customHeight="1" thickBot="1">
      <c r="A6" s="42">
        <f>A1+1</f>
        <v>40064</v>
      </c>
      <c r="B6" s="42"/>
      <c r="C6" s="42"/>
      <c r="D6" s="42"/>
      <c r="E6" s="41" t="str">
        <f>TEXT(A6,"（aaa）")</f>
        <v>(火)</v>
      </c>
      <c r="F6" s="41"/>
      <c r="G6" s="9"/>
      <c r="H6" s="10"/>
      <c r="I6" s="11" t="s">
        <v>0</v>
      </c>
      <c r="J6" s="23"/>
      <c r="K6" s="22"/>
      <c r="L6" s="22"/>
    </row>
    <row r="7" ht="13.5" customHeight="1" thickTop="1"/>
    <row r="8" spans="1:12" ht="13.5" customHeight="1" thickBot="1">
      <c r="A8" s="42">
        <f>A1+2</f>
        <v>40065</v>
      </c>
      <c r="B8" s="42"/>
      <c r="C8" s="42"/>
      <c r="D8" s="42"/>
      <c r="E8" s="41" t="str">
        <f>TEXT(A8,"（aaa）")</f>
        <v>(水)</v>
      </c>
      <c r="F8" s="41"/>
      <c r="G8" s="9"/>
      <c r="H8" s="10"/>
      <c r="I8" s="11" t="s">
        <v>15</v>
      </c>
      <c r="J8" s="12"/>
      <c r="K8" s="22">
        <v>0.8645833333333334</v>
      </c>
      <c r="L8" s="22">
        <v>0.84375</v>
      </c>
    </row>
    <row r="9" spans="1:13" ht="13.5" customHeight="1" thickTop="1">
      <c r="A9" s="3" t="s">
        <v>13</v>
      </c>
      <c r="B9" s="6">
        <v>300</v>
      </c>
      <c r="G9" s="27"/>
      <c r="I9" s="7"/>
      <c r="M9" s="6">
        <f>IF(F9&gt;1,B9*D9*F9,IF(D9&gt;1,B9*D9,B9))</f>
        <v>300</v>
      </c>
    </row>
    <row r="10" spans="1:13" ht="13.5" customHeight="1">
      <c r="A10" s="3" t="s">
        <v>25</v>
      </c>
      <c r="B10" s="6">
        <v>50</v>
      </c>
      <c r="C10" s="6" t="s">
        <v>10</v>
      </c>
      <c r="D10" s="6">
        <v>10</v>
      </c>
      <c r="G10" s="27"/>
      <c r="H10" s="8"/>
      <c r="I10" s="7" t="s">
        <v>28</v>
      </c>
      <c r="M10" s="6">
        <f>IF(F10&gt;1,B10*D10*F10,IF(D10&gt;1,B10*D10,B10))</f>
        <v>500</v>
      </c>
    </row>
    <row r="11" spans="1:13" ht="13.5" customHeight="1">
      <c r="A11" s="3" t="s">
        <v>14</v>
      </c>
      <c r="B11" s="6">
        <v>100</v>
      </c>
      <c r="G11" s="27"/>
      <c r="H11" s="8"/>
      <c r="I11" s="7"/>
      <c r="M11" s="6">
        <f>IF(F11&gt;1,B11*D11*F11,IF(D11&gt;1,B11*D11,B11))</f>
        <v>100</v>
      </c>
    </row>
    <row r="12" spans="1:12" ht="13.5" customHeight="1">
      <c r="A12" s="13" t="s">
        <v>7</v>
      </c>
      <c r="B12" s="19">
        <f>SUM(M9:M11)</f>
        <v>900</v>
      </c>
      <c r="C12" s="14" t="s">
        <v>8</v>
      </c>
      <c r="D12" s="2"/>
      <c r="E12" s="2"/>
      <c r="F12" s="2"/>
      <c r="G12" s="27"/>
      <c r="H12" s="15"/>
      <c r="I12" s="16"/>
      <c r="J12" s="17"/>
      <c r="K12" s="16"/>
      <c r="L12" s="2"/>
    </row>
    <row r="13" spans="1:12" ht="13.5" customHeight="1" thickBot="1">
      <c r="A13" s="18" t="s">
        <v>9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</row>
    <row r="14" ht="13.5" customHeight="1" thickTop="1"/>
    <row r="15" spans="1:12" ht="13.5" customHeight="1" thickBot="1">
      <c r="A15" s="42">
        <f>A1+3</f>
        <v>40066</v>
      </c>
      <c r="B15" s="42"/>
      <c r="C15" s="42"/>
      <c r="D15" s="42"/>
      <c r="E15" s="41" t="str">
        <f>TEXT(A15,"（aaa）")</f>
        <v>(木)</v>
      </c>
      <c r="F15" s="41"/>
      <c r="G15" s="9"/>
      <c r="H15" s="10"/>
      <c r="I15" s="11" t="s">
        <v>11</v>
      </c>
      <c r="J15" s="12"/>
      <c r="K15" s="22">
        <v>0.8611111111111112</v>
      </c>
      <c r="L15" s="22">
        <v>0.8854166666666666</v>
      </c>
    </row>
    <row r="16" spans="1:13" ht="13.5" customHeight="1" thickTop="1">
      <c r="A16" s="3" t="s">
        <v>13</v>
      </c>
      <c r="B16" s="6">
        <v>100</v>
      </c>
      <c r="G16" s="27"/>
      <c r="I16" s="7"/>
      <c r="M16" s="6">
        <f>IF(F16&gt;1,B16*D16*F16,IF(D16&gt;1,B16*D16,B16))</f>
        <v>100</v>
      </c>
    </row>
    <row r="17" spans="1:13" ht="13.5" customHeight="1">
      <c r="A17" s="3" t="s">
        <v>18</v>
      </c>
      <c r="B17" s="6">
        <v>50</v>
      </c>
      <c r="C17" s="6" t="s">
        <v>10</v>
      </c>
      <c r="D17" s="6">
        <v>18</v>
      </c>
      <c r="G17" s="27"/>
      <c r="H17" s="8"/>
      <c r="I17" s="7" t="s">
        <v>19</v>
      </c>
      <c r="M17" s="6">
        <f>IF(F17&gt;1,B17*D17*F17,IF(D17&gt;1,B17*D17,B17))</f>
        <v>900</v>
      </c>
    </row>
    <row r="18" spans="1:13" ht="13.5" customHeight="1">
      <c r="A18" s="3" t="s">
        <v>14</v>
      </c>
      <c r="B18" s="6">
        <v>100</v>
      </c>
      <c r="G18" s="27"/>
      <c r="H18" s="8"/>
      <c r="I18" s="7"/>
      <c r="M18" s="6">
        <f>IF(F18&gt;1,B18*D18*F18,IF(D18&gt;1,B18*D18,B18))</f>
        <v>100</v>
      </c>
    </row>
    <row r="19" spans="1:12" ht="13.5" customHeight="1">
      <c r="A19" s="13" t="s">
        <v>7</v>
      </c>
      <c r="B19" s="19">
        <f>SUM(M16:M18)</f>
        <v>1100</v>
      </c>
      <c r="C19" s="14" t="s">
        <v>8</v>
      </c>
      <c r="D19" s="2"/>
      <c r="E19" s="2"/>
      <c r="F19" s="2"/>
      <c r="G19" s="27"/>
      <c r="H19" s="15"/>
      <c r="I19" s="16"/>
      <c r="J19" s="17"/>
      <c r="K19" s="16"/>
      <c r="L19" s="2"/>
    </row>
    <row r="20" spans="1:12" ht="13.5" customHeight="1" thickBot="1">
      <c r="A20" s="18" t="s">
        <v>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</row>
    <row r="21" ht="13.5" customHeight="1" thickTop="1"/>
    <row r="22" spans="1:12" ht="13.5" customHeight="1" thickBot="1">
      <c r="A22" s="42">
        <f>A1+4</f>
        <v>40067</v>
      </c>
      <c r="B22" s="42"/>
      <c r="C22" s="42"/>
      <c r="D22" s="42"/>
      <c r="E22" s="41" t="str">
        <f>TEXT(A22,"（aaa）")</f>
        <v>(金)</v>
      </c>
      <c r="F22" s="41"/>
      <c r="G22" s="9"/>
      <c r="H22" s="10"/>
      <c r="I22" s="11" t="s">
        <v>58</v>
      </c>
      <c r="J22" s="12"/>
      <c r="K22" s="22">
        <v>0.8645833333333334</v>
      </c>
      <c r="L22" s="22">
        <v>0.8854166666666666</v>
      </c>
    </row>
    <row r="23" spans="1:13" ht="13.5" customHeight="1" thickTop="1">
      <c r="A23" s="3" t="s">
        <v>12</v>
      </c>
      <c r="B23" s="6">
        <v>50</v>
      </c>
      <c r="C23" s="6" t="s">
        <v>3</v>
      </c>
      <c r="D23" s="6">
        <v>1</v>
      </c>
      <c r="G23" s="27"/>
      <c r="I23" s="7"/>
      <c r="M23" s="6">
        <f>IF(F23&gt;1,B23*D23*F23,IF(D23&gt;1,B23*D23,B23))</f>
        <v>50</v>
      </c>
    </row>
    <row r="24" spans="2:13" ht="13.5" customHeight="1">
      <c r="B24" s="6">
        <v>650</v>
      </c>
      <c r="G24" s="27"/>
      <c r="H24" s="8"/>
      <c r="I24" s="7"/>
      <c r="M24" s="6">
        <f>IF(F24&gt;1,B24*D24*F24,IF(D24&gt;1,B24*D24,B24))</f>
        <v>650</v>
      </c>
    </row>
    <row r="25" spans="1:13" ht="13.5" customHeight="1">
      <c r="A25" s="3" t="s">
        <v>17</v>
      </c>
      <c r="B25" s="6">
        <v>25</v>
      </c>
      <c r="C25" s="6" t="s">
        <v>3</v>
      </c>
      <c r="D25" s="6">
        <v>4</v>
      </c>
      <c r="G25" s="27"/>
      <c r="H25" s="8"/>
      <c r="I25" s="7"/>
      <c r="M25" s="6">
        <f>IF(F25&gt;1,B25*D25*F25,IF(D25&gt;1,B25*D25,B25))</f>
        <v>100</v>
      </c>
    </row>
    <row r="26" spans="1:12" ht="13.5" customHeight="1">
      <c r="A26" s="13" t="s">
        <v>7</v>
      </c>
      <c r="B26" s="19">
        <f>SUM(M23:M25)</f>
        <v>800</v>
      </c>
      <c r="C26" s="14" t="s">
        <v>8</v>
      </c>
      <c r="D26" s="2"/>
      <c r="E26" s="2"/>
      <c r="F26" s="2"/>
      <c r="G26" s="27"/>
      <c r="H26" s="15"/>
      <c r="I26" s="16"/>
      <c r="J26" s="17"/>
      <c r="K26" s="16"/>
      <c r="L26" s="2"/>
    </row>
    <row r="27" spans="1:12" ht="13.5" customHeight="1" thickBot="1">
      <c r="A27" s="18" t="s">
        <v>9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</row>
    <row r="28" ht="13.5" customHeight="1" thickTop="1"/>
    <row r="29" spans="1:12" ht="13.5" customHeight="1" thickBot="1">
      <c r="A29" s="42">
        <f>A1+5</f>
        <v>40068</v>
      </c>
      <c r="B29" s="42"/>
      <c r="C29" s="42"/>
      <c r="D29" s="42"/>
      <c r="E29" s="41" t="str">
        <f>TEXT(A29,"（aaa）")</f>
        <v>(土)</v>
      </c>
      <c r="F29" s="41"/>
      <c r="G29" s="9"/>
      <c r="H29" s="10"/>
      <c r="I29" s="11" t="s">
        <v>2</v>
      </c>
      <c r="J29" s="12"/>
      <c r="K29" s="22">
        <v>0.7361111111111112</v>
      </c>
      <c r="L29" s="22">
        <v>0.8125</v>
      </c>
    </row>
    <row r="30" spans="1:14" ht="13.5" customHeight="1" thickTop="1">
      <c r="A30" s="3" t="s">
        <v>32</v>
      </c>
      <c r="B30" s="6">
        <v>200</v>
      </c>
      <c r="H30" s="8"/>
      <c r="I30" s="7"/>
      <c r="K30" s="6"/>
      <c r="M30" s="6">
        <f aca="true" t="shared" si="0" ref="M30:M40">IF(F30&gt;1,B30*D30*F30,IF(D30&gt;1,B30*D30,B30))</f>
        <v>200</v>
      </c>
      <c r="N30" s="36"/>
    </row>
    <row r="31" spans="2:14" ht="13.5" customHeight="1">
      <c r="B31" s="6">
        <v>25</v>
      </c>
      <c r="C31" s="6" t="s">
        <v>3</v>
      </c>
      <c r="D31" s="6">
        <v>12</v>
      </c>
      <c r="G31" s="3" t="s">
        <v>59</v>
      </c>
      <c r="H31" s="8">
        <v>0.027777777777777776</v>
      </c>
      <c r="I31" s="7" t="s">
        <v>57</v>
      </c>
      <c r="K31" s="6"/>
      <c r="M31" s="6">
        <f t="shared" si="0"/>
        <v>300</v>
      </c>
      <c r="N31" s="36"/>
    </row>
    <row r="32" spans="1:14" ht="13.5" customHeight="1">
      <c r="A32" s="3" t="s">
        <v>60</v>
      </c>
      <c r="B32" s="6">
        <v>25</v>
      </c>
      <c r="C32" s="6" t="s">
        <v>31</v>
      </c>
      <c r="D32" s="6">
        <v>8</v>
      </c>
      <c r="G32" s="3" t="s">
        <v>61</v>
      </c>
      <c r="H32" s="8">
        <v>0.034722222222222224</v>
      </c>
      <c r="I32" s="7" t="s">
        <v>54</v>
      </c>
      <c r="K32" s="6"/>
      <c r="M32" s="6">
        <f t="shared" si="0"/>
        <v>200</v>
      </c>
      <c r="N32" s="36"/>
    </row>
    <row r="33" spans="1:14" ht="13.5" customHeight="1">
      <c r="A33" s="3" t="s">
        <v>62</v>
      </c>
      <c r="B33" s="6">
        <v>25</v>
      </c>
      <c r="C33" s="6" t="s">
        <v>63</v>
      </c>
      <c r="D33" s="6">
        <v>4</v>
      </c>
      <c r="G33" s="3" t="s">
        <v>64</v>
      </c>
      <c r="H33" s="8">
        <v>0.041666666666666664</v>
      </c>
      <c r="I33" s="7" t="s">
        <v>65</v>
      </c>
      <c r="K33" s="6"/>
      <c r="M33" s="6">
        <f t="shared" si="0"/>
        <v>100</v>
      </c>
      <c r="N33" s="36"/>
    </row>
    <row r="34" spans="1:14" ht="13.5" customHeight="1">
      <c r="A34" s="3" t="s">
        <v>66</v>
      </c>
      <c r="B34" s="6">
        <v>400</v>
      </c>
      <c r="C34" s="6" t="s">
        <v>63</v>
      </c>
      <c r="D34" s="6">
        <v>1</v>
      </c>
      <c r="G34" s="3" t="s">
        <v>67</v>
      </c>
      <c r="H34" s="8"/>
      <c r="I34" s="7" t="s">
        <v>68</v>
      </c>
      <c r="J34" s="1" t="s">
        <v>74</v>
      </c>
      <c r="K34" s="6"/>
      <c r="M34" s="6">
        <f t="shared" si="0"/>
        <v>400</v>
      </c>
      <c r="N34" s="36"/>
    </row>
    <row r="35" spans="2:14" ht="13.5" customHeight="1">
      <c r="B35" s="6">
        <v>50</v>
      </c>
      <c r="C35" s="6" t="s">
        <v>63</v>
      </c>
      <c r="D35" s="6">
        <v>8</v>
      </c>
      <c r="G35" s="3" t="s">
        <v>64</v>
      </c>
      <c r="H35" s="8">
        <v>0.04861111111111111</v>
      </c>
      <c r="I35" s="7" t="s">
        <v>69</v>
      </c>
      <c r="J35" s="1" t="s">
        <v>75</v>
      </c>
      <c r="K35" s="6"/>
      <c r="M35" s="6">
        <f t="shared" si="0"/>
        <v>400</v>
      </c>
      <c r="N35" s="36"/>
    </row>
    <row r="36" spans="1:14" ht="13.5" customHeight="1">
      <c r="A36" s="3" t="s">
        <v>70</v>
      </c>
      <c r="B36" s="6">
        <v>50</v>
      </c>
      <c r="C36" s="6" t="s">
        <v>63</v>
      </c>
      <c r="D36" s="6">
        <v>8</v>
      </c>
      <c r="G36" s="3" t="s">
        <v>64</v>
      </c>
      <c r="H36" s="8">
        <v>0.0625</v>
      </c>
      <c r="I36" s="7" t="s">
        <v>56</v>
      </c>
      <c r="K36" s="6"/>
      <c r="M36" s="6">
        <f t="shared" si="0"/>
        <v>400</v>
      </c>
      <c r="N36" s="36"/>
    </row>
    <row r="37" spans="2:14" ht="13.5" customHeight="1">
      <c r="B37" s="6">
        <v>25</v>
      </c>
      <c r="C37" s="6" t="s">
        <v>23</v>
      </c>
      <c r="D37" s="6">
        <v>6</v>
      </c>
      <c r="G37" s="3" t="s">
        <v>30</v>
      </c>
      <c r="H37" s="8">
        <v>0.041666666666666664</v>
      </c>
      <c r="I37" s="7" t="s">
        <v>71</v>
      </c>
      <c r="J37" s="39" t="s">
        <v>79</v>
      </c>
      <c r="K37" s="37"/>
      <c r="L37" s="37"/>
      <c r="M37" s="6">
        <f t="shared" si="0"/>
        <v>150</v>
      </c>
      <c r="N37" s="36"/>
    </row>
    <row r="38" spans="1:14" ht="13.5" customHeight="1">
      <c r="A38" s="3" t="s">
        <v>27</v>
      </c>
      <c r="B38" s="6">
        <v>25</v>
      </c>
      <c r="C38" s="6" t="s">
        <v>3</v>
      </c>
      <c r="D38" s="6">
        <v>4</v>
      </c>
      <c r="G38" s="3" t="s">
        <v>26</v>
      </c>
      <c r="H38" s="8">
        <v>0.041666666666666664</v>
      </c>
      <c r="I38" s="7" t="s">
        <v>76</v>
      </c>
      <c r="J38" s="37"/>
      <c r="K38" s="37"/>
      <c r="L38" s="37"/>
      <c r="M38" s="6">
        <f t="shared" si="0"/>
        <v>100</v>
      </c>
      <c r="N38" s="36"/>
    </row>
    <row r="39" spans="1:14" ht="13.5" customHeight="1">
      <c r="A39" s="3" t="s">
        <v>29</v>
      </c>
      <c r="B39" s="6">
        <v>50</v>
      </c>
      <c r="C39" s="6" t="s">
        <v>23</v>
      </c>
      <c r="D39" s="6">
        <v>4</v>
      </c>
      <c r="G39" s="3" t="s">
        <v>30</v>
      </c>
      <c r="H39" s="8">
        <v>0.04861111111111111</v>
      </c>
      <c r="I39" s="7" t="s">
        <v>72</v>
      </c>
      <c r="J39" s="1" t="s">
        <v>78</v>
      </c>
      <c r="K39" s="6"/>
      <c r="M39" s="6">
        <f>IF(F39&gt;1,B39*D39*F39,IF(D39&gt;1,B39*D39,B39))</f>
        <v>200</v>
      </c>
      <c r="N39" s="36"/>
    </row>
    <row r="40" spans="2:14" ht="13.5" customHeight="1">
      <c r="B40" s="6">
        <v>25</v>
      </c>
      <c r="C40" s="6" t="s">
        <v>23</v>
      </c>
      <c r="D40" s="6">
        <v>6</v>
      </c>
      <c r="G40" s="3" t="s">
        <v>30</v>
      </c>
      <c r="H40" s="8">
        <v>0.041666666666666664</v>
      </c>
      <c r="I40" s="7" t="s">
        <v>73</v>
      </c>
      <c r="K40" s="6"/>
      <c r="M40" s="6">
        <f t="shared" si="0"/>
        <v>150</v>
      </c>
      <c r="N40" s="36"/>
    </row>
    <row r="41" spans="1:14" s="35" customFormat="1" ht="13.5" customHeight="1">
      <c r="A41" s="3"/>
      <c r="B41" s="6">
        <v>25</v>
      </c>
      <c r="C41" s="6" t="s">
        <v>23</v>
      </c>
      <c r="D41" s="6">
        <v>2</v>
      </c>
      <c r="E41" s="6"/>
      <c r="F41" s="6"/>
      <c r="G41" s="3" t="s">
        <v>24</v>
      </c>
      <c r="H41" s="8">
        <v>0.0625</v>
      </c>
      <c r="I41" s="7" t="s">
        <v>49</v>
      </c>
      <c r="J41" s="38"/>
      <c r="K41" s="6"/>
      <c r="L41" s="6"/>
      <c r="M41" s="6">
        <f>IF(F41&gt;1,B41*D41*F41,IF(D41&gt;1,B41*D41,B41))</f>
        <v>50</v>
      </c>
      <c r="N41" s="36"/>
    </row>
    <row r="42" spans="1:13" ht="13.5" customHeight="1">
      <c r="A42" s="3" t="s">
        <v>50</v>
      </c>
      <c r="B42" s="6">
        <v>200</v>
      </c>
      <c r="I42" s="7"/>
      <c r="K42" s="6"/>
      <c r="M42" s="6">
        <f>IF(F42&gt;1,B42*D42*F42,IF(D42&gt;1,B42*D42,B42))</f>
        <v>200</v>
      </c>
    </row>
    <row r="43" spans="1:12" ht="13.5" customHeight="1">
      <c r="A43" s="13" t="s">
        <v>20</v>
      </c>
      <c r="B43" s="19">
        <f>SUM(M30:M42)</f>
        <v>2850</v>
      </c>
      <c r="C43" s="14" t="s">
        <v>21</v>
      </c>
      <c r="D43" s="2"/>
      <c r="E43" s="2"/>
      <c r="F43" s="2"/>
      <c r="G43" s="13"/>
      <c r="H43" s="15"/>
      <c r="I43" s="30"/>
      <c r="J43" s="31"/>
      <c r="K43" s="32"/>
      <c r="L43" s="32"/>
    </row>
    <row r="44" spans="1:12" ht="13.5" customHeight="1" thickBot="1">
      <c r="A44" s="18" t="s">
        <v>6</v>
      </c>
      <c r="B44" s="40" t="s">
        <v>77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3.5" customHeight="1" thickTop="1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</row>
    <row r="46" spans="1:12" ht="13.5" customHeight="1" thickBot="1">
      <c r="A46" s="42">
        <f>A6+5</f>
        <v>40069</v>
      </c>
      <c r="B46" s="42"/>
      <c r="C46" s="42"/>
      <c r="D46" s="42"/>
      <c r="E46" s="41" t="str">
        <f>TEXT(A46,"（aaa）")</f>
        <v>(日)</v>
      </c>
      <c r="F46" s="41"/>
      <c r="G46" s="9"/>
      <c r="H46" s="10"/>
      <c r="I46" s="11" t="s">
        <v>0</v>
      </c>
      <c r="J46" s="21"/>
      <c r="K46" s="22"/>
      <c r="L46" s="22"/>
    </row>
    <row r="47" spans="9:13" ht="13.5" customHeight="1" thickTop="1">
      <c r="I47" s="7"/>
      <c r="K47" s="6"/>
      <c r="M47" s="6">
        <f>IF(F47&gt;1,B47*D47*F47,IF(D47&gt;1,B47*D47,B47))</f>
        <v>0</v>
      </c>
    </row>
    <row r="48" spans="9:10" ht="13.5" customHeight="1">
      <c r="I48" s="24" t="s">
        <v>1</v>
      </c>
      <c r="J48" s="20">
        <f>SUM(B3,B12,B19,B26,B43)</f>
        <v>5650</v>
      </c>
    </row>
  </sheetData>
  <mergeCells count="19">
    <mergeCell ref="E29:F29"/>
    <mergeCell ref="B27:L27"/>
    <mergeCell ref="A46:D46"/>
    <mergeCell ref="B44:L44"/>
    <mergeCell ref="E46:F46"/>
    <mergeCell ref="A29:D29"/>
    <mergeCell ref="A15:D15"/>
    <mergeCell ref="B20:L20"/>
    <mergeCell ref="E22:F22"/>
    <mergeCell ref="A22:D22"/>
    <mergeCell ref="E15:F15"/>
    <mergeCell ref="B13:L13"/>
    <mergeCell ref="E1:F1"/>
    <mergeCell ref="E6:F6"/>
    <mergeCell ref="A8:D8"/>
    <mergeCell ref="E8:F8"/>
    <mergeCell ref="A1:D1"/>
    <mergeCell ref="A6:D6"/>
    <mergeCell ref="B4:L4"/>
  </mergeCells>
  <dataValidations count="2">
    <dataValidation allowBlank="1" showInputMessage="1" showErrorMessage="1" imeMode="off" sqref="B43:H43 B47:H47 B30:F42 G30:H41 B23:H26 B9:H12 B16:H19 B2:H3 H42"/>
    <dataValidation type="list" allowBlank="1" showInputMessage="1" showErrorMessage="1" imeMode="off" sqref="G42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tabSelected="1" view="pageBreakPreview" zoomScaleSheetLayoutView="100" workbookViewId="0" topLeftCell="A25">
      <selection activeCell="B36" sqref="B36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42">
        <v>40070</v>
      </c>
      <c r="B1" s="42"/>
      <c r="C1" s="42"/>
      <c r="D1" s="42"/>
      <c r="E1" s="41" t="str">
        <f>TEXT(A1,"（aaa）")</f>
        <v>(月)</v>
      </c>
      <c r="F1" s="41"/>
      <c r="G1" s="9"/>
      <c r="H1" s="10"/>
      <c r="I1" s="11" t="s">
        <v>0</v>
      </c>
      <c r="J1" s="23"/>
      <c r="K1" s="22"/>
      <c r="L1" s="22"/>
    </row>
    <row r="2" spans="7:13" ht="13.5" customHeight="1" thickTop="1">
      <c r="G2" s="27"/>
      <c r="I2" s="7"/>
      <c r="M2" s="6">
        <f>IF(F2&gt;1,B2*D2*F2,IF(D2&gt;1,B2*D2,B2))</f>
        <v>0</v>
      </c>
    </row>
    <row r="3" spans="7:13" ht="13.5" customHeight="1">
      <c r="G3" s="27"/>
      <c r="H3" s="8"/>
      <c r="I3" s="34"/>
      <c r="J3" s="6"/>
      <c r="M3" s="6">
        <f>IF(F3&gt;1,B3*D3*F3,IF(D3&gt;1,B3*D3,B3))</f>
        <v>0</v>
      </c>
    </row>
    <row r="4" spans="2:13" ht="13.5" customHeight="1">
      <c r="B4" s="33"/>
      <c r="G4" s="27"/>
      <c r="I4" s="34"/>
      <c r="J4" s="6"/>
      <c r="M4" s="6">
        <f>IF(F4&gt;1,B4*D4*F4,IF(D4&gt;1,B4*D4,B4))</f>
        <v>0</v>
      </c>
    </row>
    <row r="5" spans="1:12" ht="13.5" customHeight="1">
      <c r="A5" s="13" t="s">
        <v>33</v>
      </c>
      <c r="B5" s="19">
        <f>SUM(M2:M4)</f>
        <v>0</v>
      </c>
      <c r="C5" s="14" t="s">
        <v>34</v>
      </c>
      <c r="D5" s="2"/>
      <c r="E5" s="2"/>
      <c r="F5" s="2"/>
      <c r="G5" s="27"/>
      <c r="H5" s="15"/>
      <c r="I5" s="30"/>
      <c r="J5" s="17"/>
      <c r="K5" s="16"/>
      <c r="L5" s="2"/>
    </row>
    <row r="6" spans="1:12" ht="13.5" customHeight="1" thickBot="1">
      <c r="A6" s="18" t="s">
        <v>35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ht="13.5" customHeight="1" thickTop="1"/>
    <row r="8" spans="1:12" ht="13.5" customHeight="1" thickBot="1">
      <c r="A8" s="42">
        <f>A1+1</f>
        <v>40071</v>
      </c>
      <c r="B8" s="42"/>
      <c r="C8" s="42"/>
      <c r="D8" s="42"/>
      <c r="E8" s="41" t="str">
        <f>TEXT(A8,"（aaa）")</f>
        <v>(火)</v>
      </c>
      <c r="F8" s="41"/>
      <c r="G8" s="9"/>
      <c r="H8" s="10"/>
      <c r="I8" s="11" t="s">
        <v>0</v>
      </c>
      <c r="J8" s="23"/>
      <c r="K8" s="22"/>
      <c r="L8" s="22"/>
    </row>
    <row r="9" ht="13.5" customHeight="1" thickTop="1"/>
    <row r="10" spans="1:12" ht="13.5" customHeight="1" thickBot="1">
      <c r="A10" s="42">
        <f>A1+2</f>
        <v>40072</v>
      </c>
      <c r="B10" s="42"/>
      <c r="C10" s="42"/>
      <c r="D10" s="42"/>
      <c r="E10" s="41" t="str">
        <f>TEXT(A10,"（aaa）")</f>
        <v>(水)</v>
      </c>
      <c r="F10" s="41"/>
      <c r="G10" s="9"/>
      <c r="H10" s="10"/>
      <c r="I10" s="11" t="s">
        <v>0</v>
      </c>
      <c r="J10" s="12"/>
      <c r="K10" s="22"/>
      <c r="L10" s="22"/>
    </row>
    <row r="11" spans="7:13" ht="13.5" customHeight="1" thickTop="1">
      <c r="G11" s="27"/>
      <c r="I11" s="7"/>
      <c r="M11" s="6">
        <f>IF(F11&gt;1,B11*D11*F11,IF(D11&gt;1,B11*D11,B11))</f>
        <v>0</v>
      </c>
    </row>
    <row r="12" spans="7:13" ht="13.5" customHeight="1">
      <c r="G12" s="27"/>
      <c r="H12" s="8"/>
      <c r="I12" s="7"/>
      <c r="M12" s="6">
        <f>IF(F12&gt;1,B12*D12*F12,IF(D12&gt;1,B12*D12,B12))</f>
        <v>0</v>
      </c>
    </row>
    <row r="13" spans="7:13" ht="13.5" customHeight="1">
      <c r="G13" s="27"/>
      <c r="H13" s="8"/>
      <c r="I13" s="7"/>
      <c r="M13" s="6">
        <f>IF(F13&gt;1,B13*D13*F13,IF(D13&gt;1,B13*D13,B13))</f>
        <v>0</v>
      </c>
    </row>
    <row r="14" spans="1:12" ht="13.5" customHeight="1">
      <c r="A14" s="13" t="s">
        <v>36</v>
      </c>
      <c r="B14" s="19">
        <f>SUM(M11:M13)</f>
        <v>0</v>
      </c>
      <c r="C14" s="14" t="s">
        <v>37</v>
      </c>
      <c r="D14" s="2"/>
      <c r="E14" s="2"/>
      <c r="F14" s="2"/>
      <c r="G14" s="27"/>
      <c r="H14" s="15"/>
      <c r="I14" s="16"/>
      <c r="J14" s="17"/>
      <c r="K14" s="16"/>
      <c r="L14" s="2"/>
    </row>
    <row r="15" spans="1:12" ht="13.5" customHeight="1" thickBot="1">
      <c r="A15" s="18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13.5" customHeight="1" thickTop="1"/>
    <row r="17" spans="1:12" ht="13.5" customHeight="1" thickBot="1">
      <c r="A17" s="42">
        <f>A1+3</f>
        <v>40073</v>
      </c>
      <c r="B17" s="42"/>
      <c r="C17" s="42"/>
      <c r="D17" s="42"/>
      <c r="E17" s="41" t="str">
        <f>TEXT(A17,"（aaa）")</f>
        <v>(木)</v>
      </c>
      <c r="F17" s="41"/>
      <c r="G17" s="9"/>
      <c r="H17" s="10"/>
      <c r="I17" s="11" t="s">
        <v>0</v>
      </c>
      <c r="J17" s="12"/>
      <c r="K17" s="22"/>
      <c r="L17" s="22"/>
    </row>
    <row r="18" spans="7:13" ht="13.5" customHeight="1" thickTop="1">
      <c r="G18" s="27"/>
      <c r="I18" s="7"/>
      <c r="M18" s="6">
        <f>IF(F18&gt;1,B18*D18*F18,IF(D18&gt;1,B18*D18,B18))</f>
        <v>0</v>
      </c>
    </row>
    <row r="19" spans="7:13" ht="13.5" customHeight="1">
      <c r="G19" s="27"/>
      <c r="H19" s="8"/>
      <c r="I19" s="7"/>
      <c r="M19" s="6">
        <f>IF(F19&gt;1,B19*D19*F19,IF(D19&gt;1,B19*D19,B19))</f>
        <v>0</v>
      </c>
    </row>
    <row r="20" spans="7:13" ht="13.5" customHeight="1">
      <c r="G20" s="27"/>
      <c r="H20" s="8"/>
      <c r="I20" s="7"/>
      <c r="M20" s="6">
        <f>IF(F20&gt;1,B20*D20*F20,IF(D20&gt;1,B20*D20,B20))</f>
        <v>0</v>
      </c>
    </row>
    <row r="21" spans="1:12" ht="13.5" customHeight="1">
      <c r="A21" s="13" t="s">
        <v>36</v>
      </c>
      <c r="B21" s="19">
        <f>SUM(M18:M20)</f>
        <v>0</v>
      </c>
      <c r="C21" s="14" t="s">
        <v>37</v>
      </c>
      <c r="D21" s="2"/>
      <c r="E21" s="2"/>
      <c r="F21" s="2"/>
      <c r="G21" s="27"/>
      <c r="H21" s="15"/>
      <c r="I21" s="16"/>
      <c r="J21" s="17"/>
      <c r="K21" s="16"/>
      <c r="L21" s="2"/>
    </row>
    <row r="22" spans="1:12" ht="13.5" customHeight="1" thickBot="1">
      <c r="A22" s="18" t="s">
        <v>38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</row>
    <row r="23" ht="13.5" customHeight="1" thickTop="1"/>
    <row r="24" spans="1:12" ht="13.5" customHeight="1" thickBot="1">
      <c r="A24" s="42">
        <f>A1+4</f>
        <v>40074</v>
      </c>
      <c r="B24" s="42"/>
      <c r="C24" s="42"/>
      <c r="D24" s="42"/>
      <c r="E24" s="41" t="str">
        <f>TEXT(A24,"（aaa）")</f>
        <v>(金)</v>
      </c>
      <c r="F24" s="41"/>
      <c r="G24" s="9"/>
      <c r="H24" s="10"/>
      <c r="I24" s="11" t="s">
        <v>51</v>
      </c>
      <c r="J24" s="12"/>
      <c r="K24" s="22">
        <v>0.8125</v>
      </c>
      <c r="L24" s="22">
        <v>0.8854166666666666</v>
      </c>
    </row>
    <row r="25" spans="1:13" ht="13.5" customHeight="1" thickTop="1">
      <c r="A25" s="3" t="s">
        <v>39</v>
      </c>
      <c r="B25" s="6">
        <v>200</v>
      </c>
      <c r="G25" s="27"/>
      <c r="I25" s="7"/>
      <c r="M25" s="6">
        <f aca="true" t="shared" si="0" ref="M25:M33">IF(F25&gt;1,B25*D25*F25,IF(D25&gt;1,B25*D25,B25))</f>
        <v>200</v>
      </c>
    </row>
    <row r="26" spans="1:13" ht="13.5" customHeight="1">
      <c r="A26" s="3" t="s">
        <v>94</v>
      </c>
      <c r="B26" s="6">
        <v>25</v>
      </c>
      <c r="C26" s="6" t="s">
        <v>10</v>
      </c>
      <c r="D26" s="6">
        <v>12</v>
      </c>
      <c r="G26" s="27" t="s">
        <v>95</v>
      </c>
      <c r="H26" s="8">
        <v>0.034722222222222224</v>
      </c>
      <c r="I26" s="7" t="s">
        <v>96</v>
      </c>
      <c r="M26" s="6">
        <f t="shared" si="0"/>
        <v>300</v>
      </c>
    </row>
    <row r="27" spans="1:13" ht="13.5" customHeight="1">
      <c r="A27" s="3" t="s">
        <v>83</v>
      </c>
      <c r="B27" s="6">
        <v>25</v>
      </c>
      <c r="C27" s="6" t="s">
        <v>40</v>
      </c>
      <c r="D27" s="6">
        <v>6</v>
      </c>
      <c r="G27" s="27" t="s">
        <v>55</v>
      </c>
      <c r="H27" s="8">
        <v>0.034722222222222224</v>
      </c>
      <c r="I27" s="7" t="s">
        <v>76</v>
      </c>
      <c r="M27" s="6">
        <f t="shared" si="0"/>
        <v>150</v>
      </c>
    </row>
    <row r="28" spans="1:13" ht="13.5" customHeight="1">
      <c r="A28" s="3" t="s">
        <v>5</v>
      </c>
      <c r="B28" s="6">
        <v>25</v>
      </c>
      <c r="C28" s="6" t="s">
        <v>40</v>
      </c>
      <c r="D28" s="6">
        <v>16</v>
      </c>
      <c r="G28" s="27" t="s">
        <v>41</v>
      </c>
      <c r="H28" s="8">
        <v>0.03125</v>
      </c>
      <c r="I28" s="7" t="s">
        <v>91</v>
      </c>
      <c r="M28" s="6">
        <f t="shared" si="0"/>
        <v>400</v>
      </c>
    </row>
    <row r="29" spans="2:13" ht="13.5" customHeight="1">
      <c r="B29" s="6">
        <v>50</v>
      </c>
      <c r="C29" s="6" t="s">
        <v>22</v>
      </c>
      <c r="D29" s="6">
        <v>8</v>
      </c>
      <c r="G29" s="27" t="s">
        <v>95</v>
      </c>
      <c r="H29" s="8">
        <v>0.04861111111111111</v>
      </c>
      <c r="I29" s="7" t="s">
        <v>97</v>
      </c>
      <c r="M29" s="6">
        <f t="shared" si="0"/>
        <v>400</v>
      </c>
    </row>
    <row r="30" spans="1:13" ht="13.5" customHeight="1">
      <c r="A30" s="3" t="s">
        <v>52</v>
      </c>
      <c r="B30" s="6">
        <v>50</v>
      </c>
      <c r="G30" s="27"/>
      <c r="H30" s="8"/>
      <c r="I30" s="7"/>
      <c r="M30" s="6">
        <f t="shared" si="0"/>
        <v>50</v>
      </c>
    </row>
    <row r="31" spans="1:13" ht="13.5" customHeight="1">
      <c r="A31" s="3" t="s">
        <v>5</v>
      </c>
      <c r="B31" s="6">
        <v>50</v>
      </c>
      <c r="C31" s="6" t="s">
        <v>40</v>
      </c>
      <c r="D31" s="6">
        <v>4</v>
      </c>
      <c r="G31" s="27" t="s">
        <v>98</v>
      </c>
      <c r="H31" s="8">
        <v>0.0625</v>
      </c>
      <c r="I31" s="7" t="s">
        <v>99</v>
      </c>
      <c r="M31" s="6">
        <f t="shared" si="0"/>
        <v>200</v>
      </c>
    </row>
    <row r="32" spans="2:13" ht="13.5" customHeight="1">
      <c r="B32" s="6">
        <v>25</v>
      </c>
      <c r="C32" s="6" t="s">
        <v>40</v>
      </c>
      <c r="D32" s="6">
        <v>16</v>
      </c>
      <c r="G32" s="27" t="s">
        <v>53</v>
      </c>
      <c r="H32" s="8"/>
      <c r="I32" s="7" t="s">
        <v>100</v>
      </c>
      <c r="M32" s="6">
        <f t="shared" si="0"/>
        <v>400</v>
      </c>
    </row>
    <row r="33" spans="1:13" ht="13.5" customHeight="1">
      <c r="A33" s="3" t="s">
        <v>42</v>
      </c>
      <c r="B33" s="6">
        <v>300</v>
      </c>
      <c r="G33" s="27"/>
      <c r="H33" s="8"/>
      <c r="I33" s="7"/>
      <c r="M33" s="6">
        <f t="shared" si="0"/>
        <v>300</v>
      </c>
    </row>
    <row r="34" spans="1:12" ht="13.5" customHeight="1">
      <c r="A34" s="13" t="s">
        <v>43</v>
      </c>
      <c r="B34" s="19">
        <f>SUM(M25:M33)</f>
        <v>2400</v>
      </c>
      <c r="C34" s="14" t="s">
        <v>44</v>
      </c>
      <c r="D34" s="2"/>
      <c r="E34" s="2"/>
      <c r="F34" s="2"/>
      <c r="G34" s="27"/>
      <c r="H34" s="15"/>
      <c r="I34" s="16"/>
      <c r="J34" s="17"/>
      <c r="K34" s="16"/>
      <c r="L34" s="2"/>
    </row>
    <row r="35" spans="1:12" ht="13.5" customHeight="1" thickBot="1">
      <c r="A35" s="18" t="s">
        <v>45</v>
      </c>
      <c r="B35" s="40" t="s">
        <v>101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</row>
    <row r="36" ht="13.5" customHeight="1" thickTop="1"/>
    <row r="37" spans="1:12" ht="13.5" customHeight="1" thickBot="1">
      <c r="A37" s="42">
        <f>A1+5</f>
        <v>40075</v>
      </c>
      <c r="B37" s="42"/>
      <c r="C37" s="42"/>
      <c r="D37" s="42"/>
      <c r="E37" s="41" t="str">
        <f>TEXT(A37,"（aaa）")</f>
        <v>(土)</v>
      </c>
      <c r="F37" s="41"/>
      <c r="G37" s="9"/>
      <c r="H37" s="10"/>
      <c r="I37" s="11" t="s">
        <v>2</v>
      </c>
      <c r="J37" s="12"/>
      <c r="K37" s="22">
        <v>0.7361111111111112</v>
      </c>
      <c r="L37" s="22">
        <v>0.8125</v>
      </c>
    </row>
    <row r="38" spans="1:14" ht="13.5" customHeight="1" thickTop="1">
      <c r="A38" s="3" t="s">
        <v>4</v>
      </c>
      <c r="B38" s="6">
        <v>100</v>
      </c>
      <c r="C38" s="6" t="s">
        <v>3</v>
      </c>
      <c r="D38" s="6">
        <v>4</v>
      </c>
      <c r="G38" s="3" t="s">
        <v>90</v>
      </c>
      <c r="H38" s="8">
        <v>0.0625</v>
      </c>
      <c r="I38" s="7"/>
      <c r="K38" s="6"/>
      <c r="M38" s="6">
        <f aca="true" t="shared" si="1" ref="M38:M47">IF(F38&gt;1,B38*D38*F38,IF(D38&gt;1,B38*D38,B38))</f>
        <v>400</v>
      </c>
      <c r="N38" s="36"/>
    </row>
    <row r="39" spans="1:14" ht="13.5" customHeight="1">
      <c r="A39" s="3" t="s">
        <v>27</v>
      </c>
      <c r="B39" s="6">
        <v>50</v>
      </c>
      <c r="C39" s="6" t="s">
        <v>3</v>
      </c>
      <c r="D39" s="6">
        <v>2</v>
      </c>
      <c r="G39" s="3" t="s">
        <v>26</v>
      </c>
      <c r="H39" s="8">
        <v>0.0625</v>
      </c>
      <c r="I39" s="7" t="s">
        <v>19</v>
      </c>
      <c r="K39" s="6"/>
      <c r="M39" s="6">
        <f t="shared" si="1"/>
        <v>100</v>
      </c>
      <c r="N39" s="36"/>
    </row>
    <row r="40" spans="1:14" ht="13.5" customHeight="1">
      <c r="A40" s="3" t="s">
        <v>82</v>
      </c>
      <c r="B40" s="6">
        <v>200</v>
      </c>
      <c r="C40" s="6" t="s">
        <v>3</v>
      </c>
      <c r="D40" s="6">
        <v>4</v>
      </c>
      <c r="G40" s="3" t="s">
        <v>26</v>
      </c>
      <c r="H40" s="8">
        <v>0.1875</v>
      </c>
      <c r="I40" s="7"/>
      <c r="J40" s="1" t="s">
        <v>88</v>
      </c>
      <c r="K40" s="6"/>
      <c r="M40" s="6">
        <f t="shared" si="1"/>
        <v>800</v>
      </c>
      <c r="N40" s="36"/>
    </row>
    <row r="41" spans="2:14" ht="13.5" customHeight="1">
      <c r="B41" s="6">
        <v>25</v>
      </c>
      <c r="C41" s="6" t="s">
        <v>3</v>
      </c>
      <c r="D41" s="6">
        <v>4</v>
      </c>
      <c r="G41" s="3" t="s">
        <v>59</v>
      </c>
      <c r="H41" s="8">
        <v>0.041666666666666664</v>
      </c>
      <c r="I41" s="7" t="s">
        <v>81</v>
      </c>
      <c r="K41" s="6"/>
      <c r="M41" s="6">
        <f t="shared" si="1"/>
        <v>100</v>
      </c>
      <c r="N41" s="36"/>
    </row>
    <row r="42" spans="1:14" ht="13.5" customHeight="1">
      <c r="A42" s="3" t="s">
        <v>16</v>
      </c>
      <c r="B42" s="6">
        <v>100</v>
      </c>
      <c r="H42" s="8"/>
      <c r="I42" s="7"/>
      <c r="K42" s="6"/>
      <c r="M42" s="6">
        <f t="shared" si="1"/>
        <v>100</v>
      </c>
      <c r="N42" s="36"/>
    </row>
    <row r="43" spans="1:14" ht="13.5" customHeight="1">
      <c r="A43" s="3" t="s">
        <v>83</v>
      </c>
      <c r="B43" s="6">
        <v>200</v>
      </c>
      <c r="C43" s="6" t="s">
        <v>3</v>
      </c>
      <c r="D43" s="6">
        <v>4</v>
      </c>
      <c r="H43" s="8">
        <v>0.16666666666666666</v>
      </c>
      <c r="I43" s="7" t="s">
        <v>80</v>
      </c>
      <c r="J43" s="1" t="s">
        <v>89</v>
      </c>
      <c r="K43" s="6"/>
      <c r="M43" s="6">
        <f t="shared" si="1"/>
        <v>800</v>
      </c>
      <c r="N43" s="36"/>
    </row>
    <row r="44" spans="2:14" ht="13.5" customHeight="1">
      <c r="B44" s="6">
        <v>50</v>
      </c>
      <c r="C44" s="6" t="s">
        <v>3</v>
      </c>
      <c r="D44" s="6">
        <v>6</v>
      </c>
      <c r="G44" s="3" t="s">
        <v>26</v>
      </c>
      <c r="H44" s="8">
        <v>0.04861111111111111</v>
      </c>
      <c r="I44" s="7" t="s">
        <v>84</v>
      </c>
      <c r="K44" s="6"/>
      <c r="M44" s="6">
        <f t="shared" si="1"/>
        <v>300</v>
      </c>
      <c r="N44" s="36"/>
    </row>
    <row r="45" spans="1:14" ht="13.5" customHeight="1">
      <c r="A45" s="3" t="s">
        <v>16</v>
      </c>
      <c r="B45" s="6">
        <v>100</v>
      </c>
      <c r="H45" s="8"/>
      <c r="I45" s="7"/>
      <c r="K45" s="6"/>
      <c r="M45" s="6">
        <f t="shared" si="1"/>
        <v>100</v>
      </c>
      <c r="N45" s="36"/>
    </row>
    <row r="46" spans="1:14" ht="13.5" customHeight="1">
      <c r="A46" s="3" t="s">
        <v>5</v>
      </c>
      <c r="B46" s="6">
        <v>100</v>
      </c>
      <c r="C46" s="6" t="s">
        <v>3</v>
      </c>
      <c r="D46" s="6">
        <v>4</v>
      </c>
      <c r="E46" s="6" t="s">
        <v>3</v>
      </c>
      <c r="F46" s="6">
        <v>2</v>
      </c>
      <c r="G46" s="3" t="s">
        <v>26</v>
      </c>
      <c r="H46" s="8"/>
      <c r="I46" s="7" t="s">
        <v>85</v>
      </c>
      <c r="J46" s="1" t="s">
        <v>92</v>
      </c>
      <c r="K46" s="6"/>
      <c r="M46" s="6">
        <f>IF(F46&gt;1,B46*D46*F46,IF(D46&gt;1,B46*D46,B46))</f>
        <v>800</v>
      </c>
      <c r="N46" s="36"/>
    </row>
    <row r="47" spans="1:14" ht="13.5" customHeight="1">
      <c r="A47" s="3" t="s">
        <v>16</v>
      </c>
      <c r="B47" s="6">
        <v>100</v>
      </c>
      <c r="H47" s="8"/>
      <c r="I47" s="7"/>
      <c r="K47" s="6"/>
      <c r="M47" s="6">
        <f t="shared" si="1"/>
        <v>100</v>
      </c>
      <c r="N47" s="36"/>
    </row>
    <row r="48" spans="2:14" ht="13.5" customHeight="1">
      <c r="B48" s="6">
        <v>25</v>
      </c>
      <c r="C48" s="6" t="s">
        <v>3</v>
      </c>
      <c r="D48" s="6">
        <v>2</v>
      </c>
      <c r="G48" s="3" t="s">
        <v>86</v>
      </c>
      <c r="H48" s="8">
        <v>0.052083333333333336</v>
      </c>
      <c r="I48" s="7" t="s">
        <v>87</v>
      </c>
      <c r="J48" s="38"/>
      <c r="K48" s="6"/>
      <c r="M48" s="6">
        <f>IF(F48&gt;1,B48*D48*F48,IF(D48&gt;1,B48*D48,B48))</f>
        <v>50</v>
      </c>
      <c r="N48" s="36"/>
    </row>
    <row r="49" spans="1:13" ht="13.5" customHeight="1">
      <c r="A49" s="3" t="s">
        <v>17</v>
      </c>
      <c r="B49" s="6">
        <v>200</v>
      </c>
      <c r="I49" s="7"/>
      <c r="K49" s="6"/>
      <c r="M49" s="6">
        <f>IF(F49&gt;1,B49*D49*F49,IF(D49&gt;1,B49*D49,B49))</f>
        <v>200</v>
      </c>
    </row>
    <row r="50" spans="1:12" ht="13.5" customHeight="1">
      <c r="A50" s="13" t="s">
        <v>46</v>
      </c>
      <c r="B50" s="19">
        <f>SUM(M38:M49)</f>
        <v>3850</v>
      </c>
      <c r="C50" s="14" t="s">
        <v>47</v>
      </c>
      <c r="D50" s="2"/>
      <c r="E50" s="2"/>
      <c r="F50" s="2"/>
      <c r="G50" s="13"/>
      <c r="H50" s="15"/>
      <c r="I50" s="30"/>
      <c r="J50" s="31"/>
      <c r="K50" s="32"/>
      <c r="L50" s="32"/>
    </row>
    <row r="51" spans="1:12" ht="13.5" customHeight="1" thickBot="1">
      <c r="A51" s="18" t="s">
        <v>48</v>
      </c>
      <c r="B51" s="40" t="s">
        <v>93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1:12" ht="13.5" customHeight="1" thickTop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</row>
    <row r="53" spans="1:12" ht="13.5" customHeight="1" thickBot="1">
      <c r="A53" s="42">
        <f>A8+5</f>
        <v>40076</v>
      </c>
      <c r="B53" s="42"/>
      <c r="C53" s="42"/>
      <c r="D53" s="42"/>
      <c r="E53" s="41" t="str">
        <f>TEXT(A53,"（aaa）")</f>
        <v>(日)</v>
      </c>
      <c r="F53" s="41"/>
      <c r="G53" s="9"/>
      <c r="H53" s="10"/>
      <c r="I53" s="11" t="s">
        <v>0</v>
      </c>
      <c r="J53" s="21"/>
      <c r="K53" s="22"/>
      <c r="L53" s="22"/>
    </row>
    <row r="54" spans="9:13" ht="13.5" customHeight="1" thickTop="1">
      <c r="I54" s="7"/>
      <c r="K54" s="6"/>
      <c r="M54" s="6">
        <f>IF(F54&gt;1,B54*D54*F54,IF(D54&gt;1,B54*D54,B54))</f>
        <v>0</v>
      </c>
    </row>
    <row r="55" spans="9:13" ht="13.5" customHeight="1">
      <c r="I55" s="7"/>
      <c r="J55" s="29"/>
      <c r="K55" s="28"/>
      <c r="L55" s="28"/>
      <c r="M55" s="6">
        <f>IF(F55&gt;1,B55*D55*F55,IF(D55&gt;1,B55*D55,B55))</f>
        <v>0</v>
      </c>
    </row>
    <row r="56" spans="1:12" ht="13.5" customHeight="1">
      <c r="A56" s="13" t="s">
        <v>36</v>
      </c>
      <c r="B56" s="19">
        <f>SUM(M54:M55)</f>
        <v>0</v>
      </c>
      <c r="C56" s="14" t="s">
        <v>37</v>
      </c>
      <c r="D56" s="2"/>
      <c r="E56" s="2"/>
      <c r="F56" s="2"/>
      <c r="H56" s="15"/>
      <c r="I56" s="30"/>
      <c r="J56" s="17"/>
      <c r="K56" s="16"/>
      <c r="L56" s="2"/>
    </row>
    <row r="57" spans="1:12" ht="13.5" customHeight="1" thickBot="1">
      <c r="A57" s="18" t="s">
        <v>38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</row>
    <row r="58" spans="9:10" ht="13.5" customHeight="1" thickTop="1">
      <c r="I58" s="24" t="s">
        <v>1</v>
      </c>
      <c r="J58" s="20">
        <f>SUM(B5,B14,B21,B34,B50)</f>
        <v>6250</v>
      </c>
    </row>
  </sheetData>
  <mergeCells count="20">
    <mergeCell ref="B15:L15"/>
    <mergeCell ref="E1:F1"/>
    <mergeCell ref="E8:F8"/>
    <mergeCell ref="A10:D10"/>
    <mergeCell ref="E10:F10"/>
    <mergeCell ref="A1:D1"/>
    <mergeCell ref="A8:D8"/>
    <mergeCell ref="B6:L6"/>
    <mergeCell ref="B35:L35"/>
    <mergeCell ref="A53:D53"/>
    <mergeCell ref="B51:L51"/>
    <mergeCell ref="A17:D17"/>
    <mergeCell ref="B22:L22"/>
    <mergeCell ref="E24:F24"/>
    <mergeCell ref="A24:D24"/>
    <mergeCell ref="E17:F17"/>
    <mergeCell ref="B57:L57"/>
    <mergeCell ref="E53:F53"/>
    <mergeCell ref="A37:D37"/>
    <mergeCell ref="E37:F37"/>
  </mergeCells>
  <dataValidations count="1">
    <dataValidation allowBlank="1" showInputMessage="1" showErrorMessage="1" imeMode="off" sqref="B54:H56 B38:H50 B25:H34 B5:H5 B11:H14 B18:H21 C3:H4 B2:H2 B3"/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2009-09-06T23:43:47Z</cp:lastPrinted>
  <dcterms:created xsi:type="dcterms:W3CDTF">2007-11-12T01:31:50Z</dcterms:created>
  <dcterms:modified xsi:type="dcterms:W3CDTF">2009-10-04T22:44:01Z</dcterms:modified>
  <cp:category/>
  <cp:version/>
  <cp:contentType/>
  <cp:contentStatus/>
</cp:coreProperties>
</file>