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12330" windowHeight="7350" activeTab="1"/>
  </bookViews>
  <sheets>
    <sheet name="84" sheetId="1" r:id="rId1"/>
    <sheet name="91" sheetId="2" r:id="rId2"/>
  </sheets>
  <definedNames>
    <definedName name="_xlnm.Print_Area" localSheetId="0">'84'!$A$1:$L$68</definedName>
    <definedName name="_xlnm.Print_Area" localSheetId="1">'91'!$A$1:$L$59</definedName>
  </definedNames>
  <calcPr fullCalcOnLoad="1"/>
</workbook>
</file>

<file path=xl/sharedStrings.xml><?xml version="1.0" encoding="utf-8"?>
<sst xmlns="http://schemas.openxmlformats.org/spreadsheetml/2006/main" count="246" uniqueCount="149">
  <si>
    <t>休み</t>
  </si>
  <si>
    <t>週間トータル距離</t>
  </si>
  <si>
    <t>x</t>
  </si>
  <si>
    <t>W-up</t>
  </si>
  <si>
    <t>Swim</t>
  </si>
  <si>
    <t>ｺﾒﾝﾄ</t>
  </si>
  <si>
    <t>Total</t>
  </si>
  <si>
    <t>m</t>
  </si>
  <si>
    <t>ｺﾒﾝﾄ</t>
  </si>
  <si>
    <t>x</t>
  </si>
  <si>
    <t>フリーコース</t>
  </si>
  <si>
    <t>Swim</t>
  </si>
  <si>
    <t>W-up</t>
  </si>
  <si>
    <t>x</t>
  </si>
  <si>
    <t>x</t>
  </si>
  <si>
    <t>Total</t>
  </si>
  <si>
    <t>m</t>
  </si>
  <si>
    <t>ｺﾒﾝﾄ</t>
  </si>
  <si>
    <t>W-up</t>
  </si>
  <si>
    <t>Down</t>
  </si>
  <si>
    <t>フリーコース</t>
  </si>
  <si>
    <t>ES</t>
  </si>
  <si>
    <t>Down</t>
  </si>
  <si>
    <t>4S</t>
  </si>
  <si>
    <t>Drill</t>
  </si>
  <si>
    <t>Sc/S</t>
  </si>
  <si>
    <t>Kick</t>
  </si>
  <si>
    <t>Total</t>
  </si>
  <si>
    <t>m</t>
  </si>
  <si>
    <t>x</t>
  </si>
  <si>
    <t>チーム練（長水路）</t>
  </si>
  <si>
    <t>x</t>
  </si>
  <si>
    <t>Swim</t>
  </si>
  <si>
    <t>ARAI</t>
  </si>
  <si>
    <t>x</t>
  </si>
  <si>
    <t>Pr</t>
  </si>
  <si>
    <t>Fr</t>
  </si>
  <si>
    <t>Drill</t>
  </si>
  <si>
    <t>QAP15m/E</t>
  </si>
  <si>
    <t>Sc/S</t>
  </si>
  <si>
    <t>SA（フィニッシュ加速）、SA（キャッチ加速）/Form</t>
  </si>
  <si>
    <t>SM（水が重くなる肘の角度で）</t>
  </si>
  <si>
    <t>SM（肘曲げ、肘伸ばし）</t>
  </si>
  <si>
    <t>Sprint　浮き上がり4かきまで</t>
  </si>
  <si>
    <t>Br</t>
  </si>
  <si>
    <t>４種目まんべんなくキック。背泳ぎが遅め…</t>
  </si>
  <si>
    <t>Kick</t>
  </si>
  <si>
    <t>cho</t>
  </si>
  <si>
    <t>Pr</t>
  </si>
  <si>
    <t>W-up</t>
  </si>
  <si>
    <t>x</t>
  </si>
  <si>
    <t>cho</t>
  </si>
  <si>
    <t>Pr</t>
  </si>
  <si>
    <t>Down</t>
  </si>
  <si>
    <t>Fr</t>
  </si>
  <si>
    <t>Drill</t>
  </si>
  <si>
    <t>洞峰公園プール</t>
  </si>
  <si>
    <t>のんびり泳ぐ</t>
  </si>
  <si>
    <t>Scなど</t>
  </si>
  <si>
    <t>Swim</t>
  </si>
  <si>
    <t>cho</t>
  </si>
  <si>
    <t>QAP15m/E</t>
  </si>
  <si>
    <t>ES</t>
  </si>
  <si>
    <t>Kick</t>
  </si>
  <si>
    <t>IM</t>
  </si>
  <si>
    <t>x</t>
  </si>
  <si>
    <t>Fr</t>
  </si>
  <si>
    <t>x</t>
  </si>
  <si>
    <t>Fr</t>
  </si>
  <si>
    <t>ES</t>
  </si>
  <si>
    <t>Swim</t>
  </si>
  <si>
    <t>x</t>
  </si>
  <si>
    <t>cho</t>
  </si>
  <si>
    <t>Mid50m Hard</t>
  </si>
  <si>
    <t>Pr</t>
  </si>
  <si>
    <t>25Max</t>
  </si>
  <si>
    <t>W-up</t>
  </si>
  <si>
    <t>x</t>
  </si>
  <si>
    <t>Fr</t>
  </si>
  <si>
    <t>cho</t>
  </si>
  <si>
    <t>Finger nail/St Arm　by50</t>
  </si>
  <si>
    <t>Form</t>
  </si>
  <si>
    <t>姿勢と入水時の重心移動を意識。</t>
  </si>
  <si>
    <t>(1'47-50)</t>
  </si>
  <si>
    <t>1t：Fly Hard 2t：Ba Hard…</t>
  </si>
  <si>
    <t>(1'21-24)</t>
  </si>
  <si>
    <t>(Fr2t 1'18-19, Br2t 1'28)</t>
  </si>
  <si>
    <t>IMとFrの動きを意識した練習。</t>
  </si>
  <si>
    <t>Total</t>
  </si>
  <si>
    <t>m</t>
  </si>
  <si>
    <t>ｺﾒﾝﾄ</t>
  </si>
  <si>
    <t>フリーコース</t>
  </si>
  <si>
    <t>W-up</t>
  </si>
  <si>
    <t>Drill</t>
  </si>
  <si>
    <t>x</t>
  </si>
  <si>
    <t>Scなど</t>
  </si>
  <si>
    <t>Down</t>
  </si>
  <si>
    <t>Total</t>
  </si>
  <si>
    <t>m</t>
  </si>
  <si>
    <t>ｺﾒﾝﾄ</t>
  </si>
  <si>
    <t>Fr</t>
  </si>
  <si>
    <t>Sc/S</t>
  </si>
  <si>
    <t>Swim</t>
  </si>
  <si>
    <t>Form</t>
  </si>
  <si>
    <t>Br</t>
  </si>
  <si>
    <t>フリーコース</t>
  </si>
  <si>
    <t>ARAI</t>
  </si>
  <si>
    <t>W-up</t>
  </si>
  <si>
    <t>Kick</t>
  </si>
  <si>
    <t>x</t>
  </si>
  <si>
    <t>1t：Fr　2t：IM</t>
  </si>
  <si>
    <t>(7'40, 7'10)</t>
  </si>
  <si>
    <t>4S</t>
  </si>
  <si>
    <t>(Fly1'37-40,Ba1'48-50,Br1'45,Fr1'41-43)</t>
  </si>
  <si>
    <t>ES</t>
  </si>
  <si>
    <t>Drill</t>
  </si>
  <si>
    <t>Br</t>
  </si>
  <si>
    <t>K/S by50</t>
  </si>
  <si>
    <t>Swim</t>
  </si>
  <si>
    <t>(1'24, 1'21)</t>
  </si>
  <si>
    <t>Down</t>
  </si>
  <si>
    <t>Total</t>
  </si>
  <si>
    <t>m</t>
  </si>
  <si>
    <t>ｺﾒﾝﾄ</t>
  </si>
  <si>
    <t>Fr</t>
  </si>
  <si>
    <t>Finger nail/St Arm　by50</t>
  </si>
  <si>
    <t>IM</t>
  </si>
  <si>
    <t>Mid50m Hard</t>
  </si>
  <si>
    <t>(Fr2t 1'18-19, Br2t 1'28)</t>
  </si>
  <si>
    <t>x</t>
  </si>
  <si>
    <t>Pr</t>
  </si>
  <si>
    <t>25Max</t>
  </si>
  <si>
    <t>Down</t>
  </si>
  <si>
    <t>Total</t>
  </si>
  <si>
    <t>m</t>
  </si>
  <si>
    <t>ｺﾒﾝﾄ</t>
  </si>
  <si>
    <t>Ba</t>
  </si>
  <si>
    <t>Mid50 SK</t>
  </si>
  <si>
    <t>(1'48-51)</t>
  </si>
  <si>
    <t>HupSc Wfin</t>
  </si>
  <si>
    <t>Tup</t>
  </si>
  <si>
    <t>1SM2H Rep</t>
  </si>
  <si>
    <t>(35-37")</t>
  </si>
  <si>
    <t>Fly</t>
  </si>
  <si>
    <t>KOB Wfin</t>
  </si>
  <si>
    <t>Hold</t>
  </si>
  <si>
    <t>(1'18-21)</t>
  </si>
  <si>
    <t>Max15m</t>
  </si>
  <si>
    <t>背泳ぎの日。まだ泳ぎのイメージがつかめていません。特に入水～キャッチの部分で失速してる模様。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</si>
</sst>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1"/>
      <color indexed="8"/>
      <name val="Times New Roman"/>
      <family val="1"/>
    </font>
    <font>
      <sz val="11"/>
      <color indexed="12"/>
      <name val="ＭＳ Ｐ明朝"/>
      <family val="1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49" fontId="12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56" fontId="0" fillId="0" borderId="2" xfId="0" applyNumberFormat="1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SheetLayoutView="100" workbookViewId="0" topLeftCell="A1">
      <selection activeCell="I26" sqref="I26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3">
        <v>40049</v>
      </c>
      <c r="B1" s="43"/>
      <c r="C1" s="43"/>
      <c r="D1" s="43"/>
      <c r="E1" s="42" t="str">
        <f>TEXT(A1,"（aaa）")</f>
        <v>(月)</v>
      </c>
      <c r="F1" s="42"/>
      <c r="G1" s="9"/>
      <c r="H1" s="10"/>
      <c r="I1" s="11" t="s">
        <v>0</v>
      </c>
      <c r="J1" s="23"/>
      <c r="K1" s="22"/>
      <c r="L1" s="22"/>
    </row>
    <row r="2" spans="7:13" ht="13.5" customHeight="1" thickTop="1">
      <c r="G2" s="27"/>
      <c r="I2" s="7"/>
      <c r="M2" s="6">
        <f>IF(F2&gt;1,B2*D2*F2,IF(D2&gt;1,B2*D2,B2))</f>
        <v>0</v>
      </c>
    </row>
    <row r="3" spans="7:13" ht="13.5" customHeight="1">
      <c r="G3" s="27"/>
      <c r="H3" s="8"/>
      <c r="I3" s="36"/>
      <c r="J3" s="6"/>
      <c r="M3" s="6">
        <f>IF(F3&gt;1,B3*D3*F3,IF(D3&gt;1,B3*D3,B3))</f>
        <v>0</v>
      </c>
    </row>
    <row r="4" spans="2:13" ht="13.5" customHeight="1">
      <c r="B4" s="34"/>
      <c r="G4" s="27"/>
      <c r="I4" s="36"/>
      <c r="J4" s="6"/>
      <c r="M4" s="6">
        <f>IF(F4&gt;1,B4*D4*F4,IF(D4&gt;1,B4*D4,B4))</f>
        <v>0</v>
      </c>
    </row>
    <row r="5" spans="1:12" ht="13.5" customHeight="1">
      <c r="A5" s="13" t="s">
        <v>6</v>
      </c>
      <c r="B5" s="19">
        <f>SUM(M2:M4)</f>
        <v>0</v>
      </c>
      <c r="C5" s="14" t="s">
        <v>7</v>
      </c>
      <c r="D5" s="2"/>
      <c r="E5" s="2"/>
      <c r="F5" s="2"/>
      <c r="G5" s="27"/>
      <c r="H5" s="15"/>
      <c r="I5" s="31"/>
      <c r="J5" s="17"/>
      <c r="K5" s="16"/>
      <c r="L5" s="2"/>
    </row>
    <row r="6" spans="1:12" ht="13.5" customHeight="1" thickBot="1">
      <c r="A6" s="18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13.5" customHeight="1" thickTop="1"/>
    <row r="8" spans="1:12" ht="13.5" customHeight="1" thickBot="1">
      <c r="A8" s="43">
        <f>A1+1</f>
        <v>40050</v>
      </c>
      <c r="B8" s="43"/>
      <c r="C8" s="43"/>
      <c r="D8" s="43"/>
      <c r="E8" s="42" t="str">
        <f>TEXT(A8,"（aaa）")</f>
        <v>(火)</v>
      </c>
      <c r="F8" s="42"/>
      <c r="G8" s="9"/>
      <c r="H8" s="10"/>
      <c r="I8" s="11" t="s">
        <v>10</v>
      </c>
      <c r="J8" s="23" t="s">
        <v>56</v>
      </c>
      <c r="K8" s="22">
        <v>0.7916666666666666</v>
      </c>
      <c r="L8" s="22">
        <v>0.8263888888888888</v>
      </c>
    </row>
    <row r="9" spans="1:13" ht="13.5" customHeight="1" thickTop="1">
      <c r="A9" s="3" t="s">
        <v>3</v>
      </c>
      <c r="B9" s="6">
        <v>400</v>
      </c>
      <c r="G9" s="27"/>
      <c r="I9" s="7"/>
      <c r="M9" s="6">
        <f>IF(F9&gt;1,B9*D9*F9,IF(D9&gt;1,B9*D9,B9))</f>
        <v>400</v>
      </c>
    </row>
    <row r="10" spans="1:13" ht="13.5" customHeight="1">
      <c r="A10" s="3" t="s">
        <v>37</v>
      </c>
      <c r="B10" s="6">
        <v>50</v>
      </c>
      <c r="C10" s="6" t="s">
        <v>9</v>
      </c>
      <c r="D10" s="6">
        <v>16</v>
      </c>
      <c r="G10" s="27" t="s">
        <v>23</v>
      </c>
      <c r="H10" s="8"/>
      <c r="I10" s="36" t="s">
        <v>39</v>
      </c>
      <c r="J10" s="6"/>
      <c r="M10" s="6">
        <f>IF(F10&gt;1,B10*D10*F10,IF(D10&gt;1,B10*D10,B10))</f>
        <v>800</v>
      </c>
    </row>
    <row r="11" spans="1:13" ht="13.5" customHeight="1">
      <c r="A11" s="3" t="s">
        <v>11</v>
      </c>
      <c r="B11" s="6">
        <v>50</v>
      </c>
      <c r="C11" s="6" t="s">
        <v>9</v>
      </c>
      <c r="D11" s="6">
        <v>4</v>
      </c>
      <c r="E11" s="6" t="s">
        <v>9</v>
      </c>
      <c r="F11" s="6">
        <v>4</v>
      </c>
      <c r="G11" s="27" t="s">
        <v>23</v>
      </c>
      <c r="H11" s="8"/>
      <c r="I11" s="36"/>
      <c r="J11" s="6"/>
      <c r="M11" s="6">
        <f>IF(F11&gt;1,B11*D11*F11,IF(D11&gt;1,B11*D11,B11))</f>
        <v>800</v>
      </c>
    </row>
    <row r="12" spans="1:13" ht="13.5" customHeight="1">
      <c r="A12" s="3" t="s">
        <v>19</v>
      </c>
      <c r="B12" s="34">
        <v>200</v>
      </c>
      <c r="G12" s="27"/>
      <c r="I12" s="36"/>
      <c r="J12" s="6"/>
      <c r="M12" s="6">
        <f>IF(F12&gt;1,B12*D12*F12,IF(D12&gt;1,B12*D12,B12))</f>
        <v>200</v>
      </c>
    </row>
    <row r="13" spans="1:12" ht="13.5" customHeight="1">
      <c r="A13" s="13" t="s">
        <v>6</v>
      </c>
      <c r="B13" s="19">
        <f>SUM(M9:M12)</f>
        <v>2200</v>
      </c>
      <c r="C13" s="14" t="s">
        <v>7</v>
      </c>
      <c r="D13" s="2"/>
      <c r="E13" s="2"/>
      <c r="F13" s="2"/>
      <c r="G13" s="27"/>
      <c r="H13" s="15"/>
      <c r="I13" s="31"/>
      <c r="J13" s="17"/>
      <c r="K13" s="16"/>
      <c r="L13" s="2"/>
    </row>
    <row r="14" spans="1:12" ht="13.5" customHeight="1" thickBot="1">
      <c r="A14" s="18" t="s">
        <v>8</v>
      </c>
      <c r="B14" s="41" t="s">
        <v>57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ht="13.5" customHeight="1" thickTop="1"/>
    <row r="16" spans="1:12" ht="13.5" customHeight="1" thickBot="1">
      <c r="A16" s="43">
        <f>A1+2</f>
        <v>40051</v>
      </c>
      <c r="B16" s="43"/>
      <c r="C16" s="43"/>
      <c r="D16" s="43"/>
      <c r="E16" s="42" t="str">
        <f>TEXT(A16,"（aaa）")</f>
        <v>(水)</v>
      </c>
      <c r="F16" s="42"/>
      <c r="G16" s="9"/>
      <c r="H16" s="10"/>
      <c r="I16" s="11" t="s">
        <v>20</v>
      </c>
      <c r="J16" s="12"/>
      <c r="K16" s="22">
        <v>0.8125</v>
      </c>
      <c r="L16" s="22">
        <v>0.84375</v>
      </c>
    </row>
    <row r="17" spans="1:13" ht="13.5" customHeight="1" thickTop="1">
      <c r="A17" s="3" t="s">
        <v>18</v>
      </c>
      <c r="B17" s="6">
        <v>500</v>
      </c>
      <c r="G17" s="27"/>
      <c r="I17" s="7"/>
      <c r="M17" s="6">
        <f>IF(F17&gt;1,B17*D17*F17,IF(D17&gt;1,B17*D17,B17))</f>
        <v>500</v>
      </c>
    </row>
    <row r="18" spans="1:13" ht="13.5" customHeight="1">
      <c r="A18" s="3" t="s">
        <v>37</v>
      </c>
      <c r="B18" s="6">
        <v>50</v>
      </c>
      <c r="C18" s="6" t="s">
        <v>9</v>
      </c>
      <c r="D18" s="6">
        <v>10</v>
      </c>
      <c r="G18" s="27"/>
      <c r="H18" s="8"/>
      <c r="I18" s="7" t="s">
        <v>58</v>
      </c>
      <c r="M18" s="6">
        <f>IF(F18&gt;1,B18*D18*F18,IF(D18&gt;1,B18*D18,B18))</f>
        <v>500</v>
      </c>
    </row>
    <row r="19" spans="1:13" ht="13.5" customHeight="1">
      <c r="A19" s="3" t="s">
        <v>19</v>
      </c>
      <c r="B19" s="6">
        <v>100</v>
      </c>
      <c r="G19" s="27"/>
      <c r="H19" s="8"/>
      <c r="I19" s="7"/>
      <c r="M19" s="6">
        <f>IF(F19&gt;1,B19*D19*F19,IF(D19&gt;1,B19*D19,B19))</f>
        <v>100</v>
      </c>
    </row>
    <row r="20" spans="1:12" ht="13.5" customHeight="1">
      <c r="A20" s="13" t="s">
        <v>6</v>
      </c>
      <c r="B20" s="19">
        <f>SUM(M17:M19)</f>
        <v>1100</v>
      </c>
      <c r="C20" s="14" t="s">
        <v>7</v>
      </c>
      <c r="D20" s="2"/>
      <c r="E20" s="2"/>
      <c r="F20" s="2"/>
      <c r="G20" s="27"/>
      <c r="H20" s="15"/>
      <c r="I20" s="16"/>
      <c r="J20" s="17"/>
      <c r="K20" s="16"/>
      <c r="L20" s="2"/>
    </row>
    <row r="21" spans="1:12" ht="13.5" customHeight="1" thickBot="1">
      <c r="A21" s="18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ht="13.5" customHeight="1" thickTop="1"/>
    <row r="23" spans="1:12" ht="13.5" customHeight="1" thickBot="1">
      <c r="A23" s="43">
        <f>A1+3</f>
        <v>40052</v>
      </c>
      <c r="B23" s="43"/>
      <c r="C23" s="43"/>
      <c r="D23" s="43"/>
      <c r="E23" s="42" t="str">
        <f>TEXT(A23,"（aaa）")</f>
        <v>(木)</v>
      </c>
      <c r="F23" s="42"/>
      <c r="G23" s="9"/>
      <c r="H23" s="10"/>
      <c r="I23" s="11" t="s">
        <v>10</v>
      </c>
      <c r="J23" s="12"/>
      <c r="K23" s="22">
        <v>0.8541666666666666</v>
      </c>
      <c r="L23" s="22">
        <v>0.8854166666666666</v>
      </c>
    </row>
    <row r="24" spans="1:13" ht="13.5" customHeight="1" thickTop="1">
      <c r="A24" s="3" t="s">
        <v>18</v>
      </c>
      <c r="B24" s="6">
        <v>200</v>
      </c>
      <c r="G24" s="27"/>
      <c r="I24" s="7"/>
      <c r="M24" s="6">
        <f>IF(F24&gt;1,B24*D24*F24,IF(D24&gt;1,B24*D24,B24))</f>
        <v>200</v>
      </c>
    </row>
    <row r="25" spans="1:13" ht="13.5" customHeight="1">
      <c r="A25" s="3" t="s">
        <v>24</v>
      </c>
      <c r="B25" s="6">
        <v>50</v>
      </c>
      <c r="C25" s="6" t="s">
        <v>9</v>
      </c>
      <c r="D25" s="6">
        <v>16</v>
      </c>
      <c r="G25" s="27" t="s">
        <v>36</v>
      </c>
      <c r="H25" s="8">
        <v>0.04861111111111111</v>
      </c>
      <c r="I25" s="7" t="s">
        <v>25</v>
      </c>
      <c r="M25" s="6">
        <f>IF(F25&gt;1,B25*D25*F25,IF(D25&gt;1,B25*D25,B25))</f>
        <v>800</v>
      </c>
    </row>
    <row r="26" spans="1:13" ht="13.5" customHeight="1">
      <c r="A26" s="3" t="s">
        <v>11</v>
      </c>
      <c r="B26" s="6">
        <v>100</v>
      </c>
      <c r="C26" s="6" t="s">
        <v>9</v>
      </c>
      <c r="D26" s="6">
        <v>4</v>
      </c>
      <c r="G26" s="27" t="s">
        <v>36</v>
      </c>
      <c r="H26" s="8">
        <v>0.07291666666666667</v>
      </c>
      <c r="I26" s="7" t="s">
        <v>81</v>
      </c>
      <c r="M26" s="6">
        <f>IF(F26&gt;1,B26*D26*F26,IF(D26&gt;1,B26*D26,B26))</f>
        <v>400</v>
      </c>
    </row>
    <row r="27" spans="1:13" ht="13.5" customHeight="1">
      <c r="A27" s="3" t="s">
        <v>4</v>
      </c>
      <c r="B27" s="6">
        <v>50</v>
      </c>
      <c r="C27" s="6" t="s">
        <v>9</v>
      </c>
      <c r="D27" s="6">
        <v>2</v>
      </c>
      <c r="G27" s="27" t="s">
        <v>44</v>
      </c>
      <c r="H27" s="8">
        <v>0.052083333333333336</v>
      </c>
      <c r="I27" s="7" t="s">
        <v>81</v>
      </c>
      <c r="M27" s="6">
        <f>IF(F27&gt;1,B27*D27*F27,IF(D27&gt;1,B27*D27,B27))</f>
        <v>100</v>
      </c>
    </row>
    <row r="28" spans="1:13" ht="13.5" customHeight="1">
      <c r="A28" s="3" t="s">
        <v>19</v>
      </c>
      <c r="B28" s="6">
        <v>200</v>
      </c>
      <c r="G28" s="27"/>
      <c r="H28" s="8"/>
      <c r="I28" s="7"/>
      <c r="M28" s="6">
        <f>IF(F28&gt;1,B28*D28*F28,IF(D28&gt;1,B28*D28,B28))</f>
        <v>200</v>
      </c>
    </row>
    <row r="29" spans="1:12" ht="13.5" customHeight="1">
      <c r="A29" s="13" t="s">
        <v>6</v>
      </c>
      <c r="B29" s="19">
        <f>SUM(M24:M28)</f>
        <v>1700</v>
      </c>
      <c r="C29" s="14" t="s">
        <v>7</v>
      </c>
      <c r="D29" s="2"/>
      <c r="E29" s="2"/>
      <c r="F29" s="2"/>
      <c r="G29" s="27"/>
      <c r="H29" s="15"/>
      <c r="I29" s="16"/>
      <c r="J29" s="17"/>
      <c r="K29" s="16"/>
      <c r="L29" s="2"/>
    </row>
    <row r="30" spans="1:12" ht="13.5" customHeight="1" thickBot="1">
      <c r="A30" s="18" t="s">
        <v>8</v>
      </c>
      <c r="B30" s="41" t="s">
        <v>82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ht="13.5" customHeight="1" thickTop="1"/>
    <row r="32" spans="1:12" ht="13.5" customHeight="1" thickBot="1">
      <c r="A32" s="43">
        <f>A1+4</f>
        <v>40053</v>
      </c>
      <c r="B32" s="43"/>
      <c r="C32" s="43"/>
      <c r="D32" s="43"/>
      <c r="E32" s="42" t="str">
        <f>TEXT(A32,"（aaa）")</f>
        <v>(金)</v>
      </c>
      <c r="F32" s="42"/>
      <c r="G32" s="9"/>
      <c r="H32" s="10"/>
      <c r="I32" s="11" t="s">
        <v>10</v>
      </c>
      <c r="J32" s="12" t="s">
        <v>33</v>
      </c>
      <c r="K32" s="22">
        <v>0.8020833333333334</v>
      </c>
      <c r="L32" s="22">
        <v>0.8645833333333334</v>
      </c>
    </row>
    <row r="33" spans="1:13" ht="13.5" customHeight="1" thickTop="1">
      <c r="A33" s="3" t="s">
        <v>12</v>
      </c>
      <c r="B33" s="6">
        <v>200</v>
      </c>
      <c r="G33" s="27"/>
      <c r="I33" s="7"/>
      <c r="M33" s="6">
        <f aca="true" t="shared" si="0" ref="M33:M42">IF(F33&gt;1,B33*D33*F33,IF(D33&gt;1,B33*D33,B33))</f>
        <v>200</v>
      </c>
    </row>
    <row r="34" spans="1:13" ht="13.5" customHeight="1">
      <c r="A34" s="3" t="s">
        <v>26</v>
      </c>
      <c r="B34" s="6">
        <v>100</v>
      </c>
      <c r="C34" s="6" t="s">
        <v>13</v>
      </c>
      <c r="D34" s="6">
        <v>4</v>
      </c>
      <c r="G34" s="27" t="s">
        <v>136</v>
      </c>
      <c r="H34" s="8">
        <v>0.10416666666666667</v>
      </c>
      <c r="I34" s="7" t="s">
        <v>137</v>
      </c>
      <c r="J34" s="1" t="s">
        <v>138</v>
      </c>
      <c r="M34" s="6">
        <f>IF(F34&gt;1,B34*D34*F34,IF(D34&gt;1,B34*D34,B34))</f>
        <v>400</v>
      </c>
    </row>
    <row r="35" spans="1:13" ht="13.5" customHeight="1">
      <c r="A35" s="3" t="s">
        <v>55</v>
      </c>
      <c r="B35" s="6">
        <v>25</v>
      </c>
      <c r="C35" s="6" t="s">
        <v>13</v>
      </c>
      <c r="D35" s="6">
        <v>8</v>
      </c>
      <c r="G35" s="27" t="s">
        <v>136</v>
      </c>
      <c r="H35" s="8">
        <v>0.034722222222222224</v>
      </c>
      <c r="I35" s="7" t="s">
        <v>139</v>
      </c>
      <c r="M35" s="6">
        <f t="shared" si="0"/>
        <v>200</v>
      </c>
    </row>
    <row r="36" spans="1:13" ht="13.5" customHeight="1">
      <c r="A36" s="3" t="s">
        <v>4</v>
      </c>
      <c r="B36" s="6">
        <v>25</v>
      </c>
      <c r="C36" s="6" t="s">
        <v>2</v>
      </c>
      <c r="D36" s="6">
        <v>6</v>
      </c>
      <c r="G36" s="27" t="s">
        <v>136</v>
      </c>
      <c r="H36" s="8">
        <v>0.034722222222222224</v>
      </c>
      <c r="I36" s="7" t="s">
        <v>140</v>
      </c>
      <c r="M36" s="6">
        <f t="shared" si="0"/>
        <v>150</v>
      </c>
    </row>
    <row r="37" spans="2:13" ht="13.5" customHeight="1">
      <c r="B37" s="6">
        <v>50</v>
      </c>
      <c r="C37" s="6" t="s">
        <v>2</v>
      </c>
      <c r="D37" s="6">
        <v>6</v>
      </c>
      <c r="G37" s="27" t="s">
        <v>136</v>
      </c>
      <c r="H37" s="8">
        <v>0.05555555555555555</v>
      </c>
      <c r="I37" s="7" t="s">
        <v>141</v>
      </c>
      <c r="J37" s="1" t="s">
        <v>142</v>
      </c>
      <c r="M37" s="6">
        <f t="shared" si="0"/>
        <v>300</v>
      </c>
    </row>
    <row r="38" spans="1:13" ht="13.5" customHeight="1">
      <c r="A38" s="3" t="s">
        <v>21</v>
      </c>
      <c r="B38" s="6">
        <v>50</v>
      </c>
      <c r="G38" s="27"/>
      <c r="H38" s="8"/>
      <c r="I38" s="7"/>
      <c r="M38" s="6">
        <f t="shared" si="0"/>
        <v>50</v>
      </c>
    </row>
    <row r="39" spans="1:13" ht="13.5" customHeight="1">
      <c r="A39" s="3" t="s">
        <v>46</v>
      </c>
      <c r="B39" s="6">
        <v>50</v>
      </c>
      <c r="C39" s="6" t="s">
        <v>14</v>
      </c>
      <c r="D39" s="6">
        <v>6</v>
      </c>
      <c r="G39" s="27" t="s">
        <v>143</v>
      </c>
      <c r="H39" s="8">
        <v>0.04861111111111111</v>
      </c>
      <c r="I39" s="7" t="s">
        <v>144</v>
      </c>
      <c r="M39" s="6">
        <f t="shared" si="0"/>
        <v>300</v>
      </c>
    </row>
    <row r="40" spans="1:13" ht="13.5" customHeight="1">
      <c r="A40" s="3" t="s">
        <v>32</v>
      </c>
      <c r="B40" s="6">
        <v>100</v>
      </c>
      <c r="C40" s="6" t="s">
        <v>31</v>
      </c>
      <c r="D40" s="6">
        <v>4</v>
      </c>
      <c r="G40" s="27" t="s">
        <v>126</v>
      </c>
      <c r="H40" s="8">
        <v>0.09027777777777778</v>
      </c>
      <c r="I40" s="7" t="s">
        <v>145</v>
      </c>
      <c r="J40" s="1" t="s">
        <v>146</v>
      </c>
      <c r="M40" s="6">
        <f t="shared" si="0"/>
        <v>400</v>
      </c>
    </row>
    <row r="41" spans="2:13" ht="13.5" customHeight="1">
      <c r="B41" s="6">
        <v>25</v>
      </c>
      <c r="C41" s="6" t="s">
        <v>2</v>
      </c>
      <c r="D41" s="6">
        <v>4</v>
      </c>
      <c r="G41" s="27" t="s">
        <v>48</v>
      </c>
      <c r="H41" s="8">
        <v>0.041666666666666664</v>
      </c>
      <c r="I41" s="7" t="s">
        <v>147</v>
      </c>
      <c r="M41" s="6">
        <f t="shared" si="0"/>
        <v>100</v>
      </c>
    </row>
    <row r="42" spans="1:13" ht="13.5" customHeight="1">
      <c r="A42" s="3" t="s">
        <v>22</v>
      </c>
      <c r="B42" s="6">
        <v>1000</v>
      </c>
      <c r="G42" s="27"/>
      <c r="H42" s="8"/>
      <c r="I42" s="7"/>
      <c r="M42" s="6">
        <f t="shared" si="0"/>
        <v>1000</v>
      </c>
    </row>
    <row r="43" spans="1:12" ht="13.5" customHeight="1">
      <c r="A43" s="13" t="s">
        <v>6</v>
      </c>
      <c r="B43" s="19">
        <f>SUM(M33:M42)</f>
        <v>3100</v>
      </c>
      <c r="C43" s="14" t="s">
        <v>7</v>
      </c>
      <c r="D43" s="2"/>
      <c r="E43" s="2"/>
      <c r="F43" s="2"/>
      <c r="G43" s="27"/>
      <c r="H43" s="15"/>
      <c r="I43" s="16"/>
      <c r="J43" s="17"/>
      <c r="K43" s="16"/>
      <c r="L43" s="2"/>
    </row>
    <row r="44" spans="1:12" ht="13.5" customHeight="1" thickBot="1">
      <c r="A44" s="18" t="s">
        <v>8</v>
      </c>
      <c r="B44" s="41" t="s">
        <v>148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ht="13.5" customHeight="1" thickTop="1"/>
    <row r="46" spans="1:12" ht="13.5" customHeight="1" thickBot="1">
      <c r="A46" s="43">
        <f>A1+5</f>
        <v>40054</v>
      </c>
      <c r="B46" s="43"/>
      <c r="C46" s="43"/>
      <c r="D46" s="43"/>
      <c r="E46" s="42" t="str">
        <f>TEXT(A46,"（aaa）")</f>
        <v>(土)</v>
      </c>
      <c r="F46" s="42"/>
      <c r="G46" s="9"/>
      <c r="H46" s="10"/>
      <c r="I46" s="11" t="s">
        <v>30</v>
      </c>
      <c r="J46" s="12"/>
      <c r="K46" s="22">
        <v>0.6458333333333334</v>
      </c>
      <c r="L46" s="22">
        <v>0.7291666666666666</v>
      </c>
    </row>
    <row r="47" spans="1:14" ht="13.5" customHeight="1" thickTop="1">
      <c r="A47" s="3" t="s">
        <v>76</v>
      </c>
      <c r="B47" s="6">
        <v>100</v>
      </c>
      <c r="C47" s="6" t="s">
        <v>77</v>
      </c>
      <c r="D47" s="6">
        <v>4</v>
      </c>
      <c r="G47" s="3" t="s">
        <v>78</v>
      </c>
      <c r="H47" s="8">
        <v>0.10416666666666667</v>
      </c>
      <c r="I47" s="7" t="s">
        <v>80</v>
      </c>
      <c r="K47" s="6"/>
      <c r="M47" s="6">
        <f aca="true" t="shared" si="1" ref="M47:M55">IF(F47&gt;1,B47*D47*F47,IF(D47&gt;1,B47*D47,B47))</f>
        <v>400</v>
      </c>
      <c r="N47" s="38"/>
    </row>
    <row r="48" spans="2:14" ht="13.5" customHeight="1">
      <c r="B48" s="6">
        <v>50</v>
      </c>
      <c r="C48" s="6" t="s">
        <v>77</v>
      </c>
      <c r="D48" s="6">
        <v>8</v>
      </c>
      <c r="G48" s="3" t="s">
        <v>79</v>
      </c>
      <c r="H48" s="8">
        <v>0.052083333333333336</v>
      </c>
      <c r="I48" s="7" t="s">
        <v>40</v>
      </c>
      <c r="K48" s="6"/>
      <c r="M48" s="6">
        <f t="shared" si="1"/>
        <v>400</v>
      </c>
      <c r="N48" s="38"/>
    </row>
    <row r="49" spans="1:14" ht="13.5" customHeight="1">
      <c r="A49" s="3" t="s">
        <v>59</v>
      </c>
      <c r="B49" s="6">
        <v>50</v>
      </c>
      <c r="C49" s="6" t="s">
        <v>34</v>
      </c>
      <c r="D49" s="6">
        <v>4</v>
      </c>
      <c r="G49" s="3" t="s">
        <v>60</v>
      </c>
      <c r="H49" s="8">
        <v>0.0625</v>
      </c>
      <c r="I49" s="7" t="s">
        <v>61</v>
      </c>
      <c r="K49" s="6"/>
      <c r="M49" s="6">
        <f t="shared" si="1"/>
        <v>200</v>
      </c>
      <c r="N49" s="38"/>
    </row>
    <row r="50" spans="1:14" ht="13.5" customHeight="1">
      <c r="A50" s="3" t="s">
        <v>62</v>
      </c>
      <c r="B50" s="6">
        <v>100</v>
      </c>
      <c r="H50" s="8"/>
      <c r="I50" s="7"/>
      <c r="K50" s="6"/>
      <c r="M50" s="6">
        <f t="shared" si="1"/>
        <v>100</v>
      </c>
      <c r="N50" s="38"/>
    </row>
    <row r="51" spans="1:14" ht="13.5" customHeight="1">
      <c r="A51" s="3" t="s">
        <v>63</v>
      </c>
      <c r="B51" s="6">
        <v>100</v>
      </c>
      <c r="C51" s="6" t="s">
        <v>34</v>
      </c>
      <c r="D51" s="6">
        <v>3</v>
      </c>
      <c r="G51" s="3" t="s">
        <v>64</v>
      </c>
      <c r="H51" s="8">
        <v>0.10416666666666667</v>
      </c>
      <c r="I51" s="7"/>
      <c r="J51" s="1" t="s">
        <v>83</v>
      </c>
      <c r="K51" s="6"/>
      <c r="M51" s="6">
        <f t="shared" si="1"/>
        <v>300</v>
      </c>
      <c r="N51" s="38"/>
    </row>
    <row r="52" spans="1:14" ht="13.5" customHeight="1">
      <c r="A52" s="3" t="s">
        <v>59</v>
      </c>
      <c r="B52" s="6">
        <v>100</v>
      </c>
      <c r="C52" s="6" t="s">
        <v>34</v>
      </c>
      <c r="D52" s="6">
        <v>4</v>
      </c>
      <c r="G52" s="3" t="s">
        <v>64</v>
      </c>
      <c r="H52" s="8">
        <v>0.09027777777777778</v>
      </c>
      <c r="I52" s="7" t="s">
        <v>84</v>
      </c>
      <c r="J52" s="1" t="s">
        <v>85</v>
      </c>
      <c r="K52" s="6"/>
      <c r="M52" s="6">
        <f t="shared" si="1"/>
        <v>400</v>
      </c>
      <c r="N52" s="38"/>
    </row>
    <row r="53" spans="2:14" ht="13.5" customHeight="1">
      <c r="B53" s="6">
        <v>50</v>
      </c>
      <c r="C53" s="6" t="s">
        <v>65</v>
      </c>
      <c r="D53" s="6">
        <v>4</v>
      </c>
      <c r="G53" s="3" t="s">
        <v>66</v>
      </c>
      <c r="H53" s="8">
        <v>0.04861111111111111</v>
      </c>
      <c r="I53" s="7" t="s">
        <v>42</v>
      </c>
      <c r="J53" s="39"/>
      <c r="K53" s="39"/>
      <c r="L53" s="39"/>
      <c r="M53" s="6">
        <f t="shared" si="1"/>
        <v>200</v>
      </c>
      <c r="N53" s="38"/>
    </row>
    <row r="54" spans="2:14" ht="13.5" customHeight="1">
      <c r="B54" s="6">
        <v>50</v>
      </c>
      <c r="C54" s="6" t="s">
        <v>67</v>
      </c>
      <c r="D54" s="6">
        <v>4</v>
      </c>
      <c r="G54" s="3" t="s">
        <v>68</v>
      </c>
      <c r="H54" s="8">
        <v>0.04861111111111111</v>
      </c>
      <c r="I54" s="7" t="s">
        <v>41</v>
      </c>
      <c r="J54" s="39"/>
      <c r="K54" s="39"/>
      <c r="L54" s="39"/>
      <c r="M54" s="6">
        <f>IF(F54&gt;1,B54*D54*F54,IF(D54&gt;1,B54*D54,B54))</f>
        <v>200</v>
      </c>
      <c r="N54" s="38"/>
    </row>
    <row r="55" spans="1:14" ht="13.5" customHeight="1">
      <c r="A55" s="3" t="s">
        <v>70</v>
      </c>
      <c r="B55" s="6">
        <v>100</v>
      </c>
      <c r="C55" s="6" t="s">
        <v>71</v>
      </c>
      <c r="D55" s="6">
        <v>4</v>
      </c>
      <c r="G55" s="3" t="s">
        <v>72</v>
      </c>
      <c r="H55" s="8">
        <v>0.10416666666666667</v>
      </c>
      <c r="I55" s="7" t="s">
        <v>73</v>
      </c>
      <c r="J55" s="1" t="s">
        <v>86</v>
      </c>
      <c r="K55" s="6"/>
      <c r="M55" s="6">
        <f t="shared" si="1"/>
        <v>400</v>
      </c>
      <c r="N55" s="38"/>
    </row>
    <row r="56" spans="1:14" ht="13.5" customHeight="1">
      <c r="A56" s="3" t="s">
        <v>69</v>
      </c>
      <c r="B56" s="6">
        <v>100</v>
      </c>
      <c r="H56" s="8"/>
      <c r="I56" s="35"/>
      <c r="J56" s="39"/>
      <c r="K56" s="39"/>
      <c r="L56" s="39"/>
      <c r="M56" s="6">
        <f>IF(F56&gt;1,B56*D56*F56,IF(D56&gt;1,B56*D56,B56))</f>
        <v>100</v>
      </c>
      <c r="N56" s="38"/>
    </row>
    <row r="57" spans="1:14" ht="13.5" customHeight="1">
      <c r="A57" s="3" t="s">
        <v>70</v>
      </c>
      <c r="B57" s="6">
        <v>50</v>
      </c>
      <c r="C57" s="6" t="s">
        <v>71</v>
      </c>
      <c r="D57" s="6">
        <v>2</v>
      </c>
      <c r="G57" s="3" t="s">
        <v>74</v>
      </c>
      <c r="H57" s="8">
        <v>0.0625</v>
      </c>
      <c r="I57" s="7" t="s">
        <v>43</v>
      </c>
      <c r="J57" s="40"/>
      <c r="K57" s="6"/>
      <c r="M57" s="6">
        <f>IF(F57&gt;1,B57*D57*F57,IF(D57&gt;1,B57*D57,B57))</f>
        <v>100</v>
      </c>
      <c r="N57" s="38"/>
    </row>
    <row r="58" spans="2:14" ht="13.5" customHeight="1">
      <c r="B58" s="6">
        <v>50</v>
      </c>
      <c r="C58" s="6" t="s">
        <v>29</v>
      </c>
      <c r="D58" s="6">
        <v>2</v>
      </c>
      <c r="G58" s="3" t="s">
        <v>52</v>
      </c>
      <c r="H58" s="8">
        <v>0.08333333333333333</v>
      </c>
      <c r="I58" s="7" t="s">
        <v>75</v>
      </c>
      <c r="J58" s="40"/>
      <c r="K58" s="6"/>
      <c r="M58" s="6">
        <f>IF(F58&gt;1,B58*D58*F58,IF(D58&gt;1,B58*D58,B58))</f>
        <v>100</v>
      </c>
      <c r="N58" s="38"/>
    </row>
    <row r="59" spans="1:14" s="37" customFormat="1" ht="13.5" customHeight="1">
      <c r="A59" s="3" t="s">
        <v>53</v>
      </c>
      <c r="B59" s="6">
        <v>200</v>
      </c>
      <c r="C59" s="6"/>
      <c r="D59" s="6"/>
      <c r="E59" s="6"/>
      <c r="F59" s="6"/>
      <c r="G59" s="3"/>
      <c r="H59" s="4"/>
      <c r="I59" s="7"/>
      <c r="J59" s="1"/>
      <c r="K59" s="6"/>
      <c r="L59" s="6"/>
      <c r="M59" s="6">
        <f>IF(F59&gt;1,B59*D59*F59,IF(D59&gt;1,B59*D59,B59))</f>
        <v>200</v>
      </c>
      <c r="N59" s="38"/>
    </row>
    <row r="60" spans="1:12" ht="13.5" customHeight="1">
      <c r="A60" s="13" t="s">
        <v>27</v>
      </c>
      <c r="B60" s="19">
        <f>SUM(M47:M59)</f>
        <v>3100</v>
      </c>
      <c r="C60" s="14" t="s">
        <v>28</v>
      </c>
      <c r="D60" s="2"/>
      <c r="E60" s="2"/>
      <c r="F60" s="2"/>
      <c r="G60" s="13"/>
      <c r="H60" s="15"/>
      <c r="I60" s="31"/>
      <c r="J60" s="32"/>
      <c r="K60" s="33"/>
      <c r="L60" s="33"/>
    </row>
    <row r="61" spans="1:12" ht="13.5" customHeight="1" thickBot="1">
      <c r="A61" s="18" t="s">
        <v>5</v>
      </c>
      <c r="B61" s="41" t="s">
        <v>87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3.5" customHeight="1" thickTop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3.5" customHeight="1" thickBot="1">
      <c r="A63" s="43">
        <f>A8+5</f>
        <v>40055</v>
      </c>
      <c r="B63" s="43"/>
      <c r="C63" s="43"/>
      <c r="D63" s="43"/>
      <c r="E63" s="42" t="str">
        <f>TEXT(A63,"（aaa）")</f>
        <v>(日)</v>
      </c>
      <c r="F63" s="42"/>
      <c r="G63" s="9"/>
      <c r="H63" s="10"/>
      <c r="I63" s="11" t="s">
        <v>0</v>
      </c>
      <c r="J63" s="21"/>
      <c r="K63" s="22"/>
      <c r="L63" s="22"/>
    </row>
    <row r="64" spans="9:13" ht="13.5" customHeight="1" thickTop="1">
      <c r="I64" s="7"/>
      <c r="K64" s="6"/>
      <c r="M64" s="6">
        <f>IF(F64&gt;1,B64*D64*F64,IF(D64&gt;1,B64*D64,B64))</f>
        <v>0</v>
      </c>
    </row>
    <row r="65" spans="9:13" ht="13.5" customHeight="1">
      <c r="I65" s="7"/>
      <c r="J65" s="30"/>
      <c r="K65" s="29"/>
      <c r="L65" s="29"/>
      <c r="M65" s="6">
        <f>IF(F65&gt;1,B65*D65*F65,IF(D65&gt;1,B65*D65,B65))</f>
        <v>0</v>
      </c>
    </row>
    <row r="66" spans="1:12" ht="13.5" customHeight="1">
      <c r="A66" s="13" t="s">
        <v>15</v>
      </c>
      <c r="B66" s="19">
        <f>SUM(M64:M65)</f>
        <v>0</v>
      </c>
      <c r="C66" s="14" t="s">
        <v>16</v>
      </c>
      <c r="D66" s="2"/>
      <c r="E66" s="2"/>
      <c r="F66" s="2"/>
      <c r="H66" s="15"/>
      <c r="I66" s="31"/>
      <c r="J66" s="17"/>
      <c r="K66" s="28"/>
      <c r="L66" s="2"/>
    </row>
    <row r="67" spans="1:12" ht="13.5" customHeight="1" thickBot="1">
      <c r="A67" s="18" t="s">
        <v>17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9:10" ht="13.5" customHeight="1" thickTop="1">
      <c r="I68" s="24" t="s">
        <v>1</v>
      </c>
      <c r="J68" s="20">
        <f>SUM(B13,B20,B29,B43,B60)</f>
        <v>11200</v>
      </c>
    </row>
  </sheetData>
  <mergeCells count="21">
    <mergeCell ref="B21:L21"/>
    <mergeCell ref="E1:F1"/>
    <mergeCell ref="E8:F8"/>
    <mergeCell ref="A16:D16"/>
    <mergeCell ref="E16:F16"/>
    <mergeCell ref="A1:D1"/>
    <mergeCell ref="A8:D8"/>
    <mergeCell ref="B6:L6"/>
    <mergeCell ref="B14:L14"/>
    <mergeCell ref="B44:L44"/>
    <mergeCell ref="A63:D63"/>
    <mergeCell ref="B61:L61"/>
    <mergeCell ref="A23:D23"/>
    <mergeCell ref="B30:L30"/>
    <mergeCell ref="E32:F32"/>
    <mergeCell ref="A32:D32"/>
    <mergeCell ref="E23:F23"/>
    <mergeCell ref="B67:L67"/>
    <mergeCell ref="E63:F63"/>
    <mergeCell ref="A46:D46"/>
    <mergeCell ref="E46:F46"/>
  </mergeCells>
  <dataValidations count="2">
    <dataValidation allowBlank="1" showInputMessage="1" showErrorMessage="1" imeMode="off" sqref="B60:H60 B64:H66 G56:G58 H56:H59 G47:H55 B33:H43 B47:F59 B5:H5 C10:H12 B9:H9 B10:B11 B13:H13 B3 B2:H2 C3:H4 B17:H20 B24:H29"/>
    <dataValidation type="list" allowBlank="1" showInputMessage="1" showErrorMessage="1" imeMode="off" sqref="G59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workbookViewId="0" topLeftCell="A28">
      <selection activeCell="I41" sqref="I41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3">
        <v>40056</v>
      </c>
      <c r="B1" s="43"/>
      <c r="C1" s="43"/>
      <c r="D1" s="43"/>
      <c r="E1" s="42" t="str">
        <f>TEXT(A1,"（aaa）")</f>
        <v>(月)</v>
      </c>
      <c r="F1" s="42"/>
      <c r="G1" s="9"/>
      <c r="H1" s="10"/>
      <c r="I1" s="11" t="s">
        <v>20</v>
      </c>
      <c r="J1" s="23"/>
      <c r="K1" s="22"/>
      <c r="L1" s="22"/>
    </row>
    <row r="2" spans="7:13" ht="13.5" customHeight="1" thickTop="1">
      <c r="G2" s="27"/>
      <c r="I2" s="7"/>
      <c r="M2" s="6">
        <f>IF(F2&gt;1,B2*D2*F2,IF(D2&gt;1,B2*D2,B2))</f>
        <v>0</v>
      </c>
    </row>
    <row r="3" spans="7:13" ht="13.5" customHeight="1">
      <c r="G3" s="27"/>
      <c r="H3" s="8"/>
      <c r="I3" s="36"/>
      <c r="J3" s="6"/>
      <c r="M3" s="6">
        <f>IF(F3&gt;1,B3*D3*F3,IF(D3&gt;1,B3*D3,B3))</f>
        <v>0</v>
      </c>
    </row>
    <row r="4" spans="2:13" ht="13.5" customHeight="1">
      <c r="B4" s="34"/>
      <c r="G4" s="27"/>
      <c r="I4" s="36"/>
      <c r="J4" s="6"/>
      <c r="M4" s="6">
        <f>IF(F4&gt;1,B4*D4*F4,IF(D4&gt;1,B4*D4,B4))</f>
        <v>0</v>
      </c>
    </row>
    <row r="5" spans="1:12" ht="13.5" customHeight="1">
      <c r="A5" s="13" t="s">
        <v>88</v>
      </c>
      <c r="B5" s="19">
        <f>SUM(M2:M4)</f>
        <v>0</v>
      </c>
      <c r="C5" s="14" t="s">
        <v>89</v>
      </c>
      <c r="D5" s="2"/>
      <c r="E5" s="2"/>
      <c r="F5" s="2"/>
      <c r="G5" s="27"/>
      <c r="H5" s="15"/>
      <c r="I5" s="31"/>
      <c r="J5" s="17"/>
      <c r="K5" s="16"/>
      <c r="L5" s="2"/>
    </row>
    <row r="6" spans="1:12" ht="13.5" customHeight="1" thickBot="1">
      <c r="A6" s="18" t="s">
        <v>90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13.5" customHeight="1" thickTop="1"/>
    <row r="8" spans="1:12" ht="13.5" customHeight="1" thickBot="1">
      <c r="A8" s="43">
        <f>A1+1</f>
        <v>40057</v>
      </c>
      <c r="B8" s="43"/>
      <c r="C8" s="43"/>
      <c r="D8" s="43"/>
      <c r="E8" s="42" t="str">
        <f>TEXT(A8,"（aaa）")</f>
        <v>(火)</v>
      </c>
      <c r="F8" s="42"/>
      <c r="G8" s="9"/>
      <c r="H8" s="10"/>
      <c r="I8" s="11" t="s">
        <v>0</v>
      </c>
      <c r="J8" s="23"/>
      <c r="K8" s="22"/>
      <c r="L8" s="22"/>
    </row>
    <row r="9" ht="13.5" customHeight="1" thickTop="1"/>
    <row r="10" spans="1:12" ht="13.5" customHeight="1" thickBot="1">
      <c r="A10" s="43">
        <f>A1+2</f>
        <v>40058</v>
      </c>
      <c r="B10" s="43"/>
      <c r="C10" s="43"/>
      <c r="D10" s="43"/>
      <c r="E10" s="42" t="str">
        <f>TEXT(A10,"（aaa）")</f>
        <v>(水)</v>
      </c>
      <c r="F10" s="42"/>
      <c r="G10" s="9"/>
      <c r="H10" s="10"/>
      <c r="I10" s="11" t="s">
        <v>91</v>
      </c>
      <c r="J10" s="12"/>
      <c r="K10" s="22">
        <v>0.8125</v>
      </c>
      <c r="L10" s="22">
        <v>0.84375</v>
      </c>
    </row>
    <row r="11" spans="1:13" ht="13.5" customHeight="1" thickTop="1">
      <c r="A11" s="3" t="s">
        <v>92</v>
      </c>
      <c r="B11" s="6">
        <v>500</v>
      </c>
      <c r="G11" s="27"/>
      <c r="I11" s="7"/>
      <c r="M11" s="6">
        <f>IF(F11&gt;1,B11*D11*F11,IF(D11&gt;1,B11*D11,B11))</f>
        <v>500</v>
      </c>
    </row>
    <row r="12" spans="1:13" ht="13.5" customHeight="1">
      <c r="A12" s="3" t="s">
        <v>93</v>
      </c>
      <c r="B12" s="6">
        <v>50</v>
      </c>
      <c r="C12" s="6" t="s">
        <v>94</v>
      </c>
      <c r="D12" s="6">
        <v>10</v>
      </c>
      <c r="G12" s="27"/>
      <c r="H12" s="8"/>
      <c r="I12" s="7" t="s">
        <v>95</v>
      </c>
      <c r="M12" s="6">
        <f>IF(F12&gt;1,B12*D12*F12,IF(D12&gt;1,B12*D12,B12))</f>
        <v>500</v>
      </c>
    </row>
    <row r="13" spans="1:13" ht="13.5" customHeight="1">
      <c r="A13" s="3" t="s">
        <v>96</v>
      </c>
      <c r="B13" s="6">
        <v>100</v>
      </c>
      <c r="G13" s="27"/>
      <c r="H13" s="8"/>
      <c r="I13" s="7"/>
      <c r="M13" s="6">
        <f>IF(F13&gt;1,B13*D13*F13,IF(D13&gt;1,B13*D13,B13))</f>
        <v>100</v>
      </c>
    </row>
    <row r="14" spans="1:12" ht="13.5" customHeight="1">
      <c r="A14" s="13" t="s">
        <v>97</v>
      </c>
      <c r="B14" s="19">
        <f>SUM(M11:M13)</f>
        <v>1100</v>
      </c>
      <c r="C14" s="14" t="s">
        <v>98</v>
      </c>
      <c r="D14" s="2"/>
      <c r="E14" s="2"/>
      <c r="F14" s="2"/>
      <c r="G14" s="27"/>
      <c r="H14" s="15"/>
      <c r="I14" s="16"/>
      <c r="J14" s="17"/>
      <c r="K14" s="16"/>
      <c r="L14" s="2"/>
    </row>
    <row r="15" spans="1:12" ht="13.5" customHeight="1" thickBot="1">
      <c r="A15" s="18" t="s">
        <v>99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ht="13.5" customHeight="1" thickTop="1"/>
    <row r="17" spans="1:12" ht="13.5" customHeight="1" thickBot="1">
      <c r="A17" s="43">
        <f>A1+3</f>
        <v>40059</v>
      </c>
      <c r="B17" s="43"/>
      <c r="C17" s="43"/>
      <c r="D17" s="43"/>
      <c r="E17" s="42" t="str">
        <f>TEXT(A17,"（aaa）")</f>
        <v>(木)</v>
      </c>
      <c r="F17" s="42"/>
      <c r="G17" s="9"/>
      <c r="H17" s="10"/>
      <c r="I17" s="11" t="s">
        <v>91</v>
      </c>
      <c r="J17" s="12"/>
      <c r="K17" s="22">
        <v>0.8541666666666666</v>
      </c>
      <c r="L17" s="22">
        <v>0.8854166666666666</v>
      </c>
    </row>
    <row r="18" spans="1:13" ht="13.5" customHeight="1" thickTop="1">
      <c r="A18" s="3" t="s">
        <v>92</v>
      </c>
      <c r="B18" s="6">
        <v>200</v>
      </c>
      <c r="G18" s="27"/>
      <c r="I18" s="7"/>
      <c r="M18" s="6">
        <f>IF(F18&gt;1,B18*D18*F18,IF(D18&gt;1,B18*D18,B18))</f>
        <v>200</v>
      </c>
    </row>
    <row r="19" spans="1:13" ht="13.5" customHeight="1">
      <c r="A19" s="3" t="s">
        <v>93</v>
      </c>
      <c r="B19" s="6">
        <v>50</v>
      </c>
      <c r="C19" s="6" t="s">
        <v>94</v>
      </c>
      <c r="D19" s="6">
        <v>16</v>
      </c>
      <c r="G19" s="27" t="s">
        <v>100</v>
      </c>
      <c r="H19" s="8">
        <v>0.04861111111111111</v>
      </c>
      <c r="I19" s="7" t="s">
        <v>101</v>
      </c>
      <c r="M19" s="6">
        <f>IF(F19&gt;1,B19*D19*F19,IF(D19&gt;1,B19*D19,B19))</f>
        <v>800</v>
      </c>
    </row>
    <row r="20" spans="1:13" ht="13.5" customHeight="1">
      <c r="A20" s="3" t="s">
        <v>102</v>
      </c>
      <c r="B20" s="6">
        <v>100</v>
      </c>
      <c r="C20" s="6" t="s">
        <v>94</v>
      </c>
      <c r="D20" s="6">
        <v>4</v>
      </c>
      <c r="G20" s="27" t="s">
        <v>100</v>
      </c>
      <c r="H20" s="8">
        <v>0.07291666666666667</v>
      </c>
      <c r="I20" s="7" t="s">
        <v>103</v>
      </c>
      <c r="M20" s="6">
        <f>IF(F20&gt;1,B20*D20*F20,IF(D20&gt;1,B20*D20,B20))</f>
        <v>400</v>
      </c>
    </row>
    <row r="21" spans="1:13" ht="13.5" customHeight="1">
      <c r="A21" s="3" t="s">
        <v>102</v>
      </c>
      <c r="B21" s="6">
        <v>50</v>
      </c>
      <c r="C21" s="6" t="s">
        <v>94</v>
      </c>
      <c r="D21" s="6">
        <v>2</v>
      </c>
      <c r="G21" s="27" t="s">
        <v>104</v>
      </c>
      <c r="H21" s="8">
        <v>0.052083333333333336</v>
      </c>
      <c r="I21" s="7" t="s">
        <v>103</v>
      </c>
      <c r="M21" s="6">
        <f>IF(F21&gt;1,B21*D21*F21,IF(D21&gt;1,B21*D21,B21))</f>
        <v>100</v>
      </c>
    </row>
    <row r="22" spans="1:13" ht="13.5" customHeight="1">
      <c r="A22" s="3" t="s">
        <v>96</v>
      </c>
      <c r="B22" s="6">
        <v>200</v>
      </c>
      <c r="G22" s="27"/>
      <c r="H22" s="8"/>
      <c r="I22" s="7"/>
      <c r="M22" s="6">
        <f>IF(F22&gt;1,B22*D22*F22,IF(D22&gt;1,B22*D22,B22))</f>
        <v>200</v>
      </c>
    </row>
    <row r="23" spans="1:12" ht="13.5" customHeight="1">
      <c r="A23" s="13" t="s">
        <v>97</v>
      </c>
      <c r="B23" s="19">
        <f>SUM(M18:M22)</f>
        <v>1700</v>
      </c>
      <c r="C23" s="14" t="s">
        <v>98</v>
      </c>
      <c r="D23" s="2"/>
      <c r="E23" s="2"/>
      <c r="F23" s="2"/>
      <c r="G23" s="27"/>
      <c r="H23" s="15"/>
      <c r="I23" s="16"/>
      <c r="J23" s="17"/>
      <c r="K23" s="16"/>
      <c r="L23" s="2"/>
    </row>
    <row r="24" spans="1:12" ht="13.5" customHeight="1" thickBot="1">
      <c r="A24" s="18" t="s">
        <v>99</v>
      </c>
      <c r="B24" s="41" t="s">
        <v>82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ht="13.5" customHeight="1" thickTop="1"/>
    <row r="26" spans="1:12" ht="13.5" customHeight="1" thickBot="1">
      <c r="A26" s="43">
        <f>A1+4</f>
        <v>40060</v>
      </c>
      <c r="B26" s="43"/>
      <c r="C26" s="43"/>
      <c r="D26" s="43"/>
      <c r="E26" s="42" t="str">
        <f>TEXT(A26,"（aaa）")</f>
        <v>(金)</v>
      </c>
      <c r="F26" s="42"/>
      <c r="G26" s="9"/>
      <c r="H26" s="10"/>
      <c r="I26" s="11" t="s">
        <v>105</v>
      </c>
      <c r="J26" s="12" t="s">
        <v>106</v>
      </c>
      <c r="K26" s="22">
        <v>0.8020833333333334</v>
      </c>
      <c r="L26" s="22">
        <v>0.8645833333333334</v>
      </c>
    </row>
    <row r="27" spans="1:13" ht="13.5" customHeight="1" thickTop="1">
      <c r="A27" s="3" t="s">
        <v>107</v>
      </c>
      <c r="B27" s="6">
        <v>400</v>
      </c>
      <c r="G27" s="27"/>
      <c r="I27" s="7"/>
      <c r="M27" s="6">
        <f aca="true" t="shared" si="0" ref="M27:M33">IF(F27&gt;1,B27*D27*F27,IF(D27&gt;1,B27*D27,B27))</f>
        <v>400</v>
      </c>
    </row>
    <row r="28" spans="1:13" ht="13.5" customHeight="1">
      <c r="A28" s="3" t="s">
        <v>108</v>
      </c>
      <c r="B28" s="6">
        <v>400</v>
      </c>
      <c r="C28" s="6" t="s">
        <v>109</v>
      </c>
      <c r="D28" s="6">
        <v>2</v>
      </c>
      <c r="G28" s="27"/>
      <c r="H28" s="8">
        <v>0.3541666666666667</v>
      </c>
      <c r="I28" s="7" t="s">
        <v>110</v>
      </c>
      <c r="J28" s="1" t="s">
        <v>111</v>
      </c>
      <c r="M28" s="6">
        <f t="shared" si="0"/>
        <v>800</v>
      </c>
    </row>
    <row r="29" spans="2:13" ht="13.5" customHeight="1">
      <c r="B29" s="6">
        <v>100</v>
      </c>
      <c r="C29" s="6" t="s">
        <v>109</v>
      </c>
      <c r="D29" s="6">
        <v>4</v>
      </c>
      <c r="E29" s="6" t="s">
        <v>109</v>
      </c>
      <c r="F29" s="6">
        <v>4</v>
      </c>
      <c r="G29" s="27" t="s">
        <v>112</v>
      </c>
      <c r="H29" s="8">
        <v>0.08333333333333333</v>
      </c>
      <c r="I29" s="7"/>
      <c r="J29" s="1" t="s">
        <v>113</v>
      </c>
      <c r="M29" s="6">
        <f t="shared" si="0"/>
        <v>1600</v>
      </c>
    </row>
    <row r="30" spans="1:13" ht="13.5" customHeight="1">
      <c r="A30" s="3" t="s">
        <v>114</v>
      </c>
      <c r="B30" s="6">
        <v>100</v>
      </c>
      <c r="G30" s="27"/>
      <c r="H30" s="8"/>
      <c r="I30" s="7"/>
      <c r="M30" s="6">
        <f t="shared" si="0"/>
        <v>100</v>
      </c>
    </row>
    <row r="31" spans="1:13" ht="13.5" customHeight="1">
      <c r="A31" s="3" t="s">
        <v>115</v>
      </c>
      <c r="B31" s="6">
        <v>50</v>
      </c>
      <c r="C31" s="6" t="s">
        <v>109</v>
      </c>
      <c r="D31" s="6">
        <v>4</v>
      </c>
      <c r="G31" s="27" t="s">
        <v>116</v>
      </c>
      <c r="H31" s="8">
        <v>0.052083333333333336</v>
      </c>
      <c r="I31" s="7" t="s">
        <v>117</v>
      </c>
      <c r="M31" s="6">
        <f t="shared" si="0"/>
        <v>200</v>
      </c>
    </row>
    <row r="32" spans="1:13" ht="13.5" customHeight="1">
      <c r="A32" s="3" t="s">
        <v>118</v>
      </c>
      <c r="B32" s="6">
        <v>100</v>
      </c>
      <c r="C32" s="6" t="s">
        <v>109</v>
      </c>
      <c r="D32" s="6">
        <v>2</v>
      </c>
      <c r="G32" s="27" t="s">
        <v>116</v>
      </c>
      <c r="H32" s="8">
        <v>0.10416666666666667</v>
      </c>
      <c r="I32" s="7"/>
      <c r="J32" s="1" t="s">
        <v>119</v>
      </c>
      <c r="M32" s="6">
        <f t="shared" si="0"/>
        <v>200</v>
      </c>
    </row>
    <row r="33" spans="1:13" ht="13.5" customHeight="1">
      <c r="A33" s="3" t="s">
        <v>120</v>
      </c>
      <c r="B33" s="6">
        <v>300</v>
      </c>
      <c r="G33" s="27"/>
      <c r="H33" s="8"/>
      <c r="I33" s="7"/>
      <c r="M33" s="6">
        <f t="shared" si="0"/>
        <v>300</v>
      </c>
    </row>
    <row r="34" spans="1:12" ht="13.5" customHeight="1">
      <c r="A34" s="13" t="s">
        <v>121</v>
      </c>
      <c r="B34" s="19">
        <f>SUM(M27:M33)</f>
        <v>3600</v>
      </c>
      <c r="C34" s="14" t="s">
        <v>122</v>
      </c>
      <c r="D34" s="2"/>
      <c r="E34" s="2"/>
      <c r="F34" s="2"/>
      <c r="G34" s="27"/>
      <c r="H34" s="15"/>
      <c r="I34" s="16"/>
      <c r="J34" s="17"/>
      <c r="K34" s="16"/>
      <c r="L34" s="2"/>
    </row>
    <row r="35" spans="1:12" ht="13.5" customHeight="1" thickBot="1">
      <c r="A35" s="18" t="s">
        <v>123</v>
      </c>
      <c r="B35" s="41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ht="13.5" customHeight="1" thickTop="1"/>
    <row r="37" spans="1:12" ht="13.5" customHeight="1" thickBot="1">
      <c r="A37" s="43">
        <f>A1+5</f>
        <v>40061</v>
      </c>
      <c r="B37" s="43"/>
      <c r="C37" s="43"/>
      <c r="D37" s="43"/>
      <c r="E37" s="42" t="str">
        <f>TEXT(A37,"（aaa）")</f>
        <v>(土)</v>
      </c>
      <c r="F37" s="42"/>
      <c r="G37" s="9"/>
      <c r="H37" s="10"/>
      <c r="I37" s="11" t="s">
        <v>30</v>
      </c>
      <c r="J37" s="12"/>
      <c r="K37" s="22">
        <v>0.6458333333333334</v>
      </c>
      <c r="L37" s="22">
        <v>0.7291666666666666</v>
      </c>
    </row>
    <row r="38" spans="1:14" ht="13.5" customHeight="1" thickTop="1">
      <c r="A38" s="3" t="s">
        <v>49</v>
      </c>
      <c r="B38" s="6">
        <v>100</v>
      </c>
      <c r="C38" s="6" t="s">
        <v>50</v>
      </c>
      <c r="D38" s="6">
        <v>4</v>
      </c>
      <c r="G38" s="3" t="s">
        <v>124</v>
      </c>
      <c r="H38" s="8">
        <v>0.10416666666666667</v>
      </c>
      <c r="I38" s="7" t="s">
        <v>125</v>
      </c>
      <c r="K38" s="6"/>
      <c r="M38" s="6">
        <f aca="true" t="shared" si="1" ref="M38:M50">IF(F38&gt;1,B38*D38*F38,IF(D38&gt;1,B38*D38,B38))</f>
        <v>400</v>
      </c>
      <c r="N38" s="38"/>
    </row>
    <row r="39" spans="2:14" ht="13.5" customHeight="1">
      <c r="B39" s="6">
        <v>50</v>
      </c>
      <c r="C39" s="6" t="s">
        <v>50</v>
      </c>
      <c r="D39" s="6">
        <v>8</v>
      </c>
      <c r="G39" s="3" t="s">
        <v>51</v>
      </c>
      <c r="H39" s="8">
        <v>0.052083333333333336</v>
      </c>
      <c r="I39" s="7" t="s">
        <v>40</v>
      </c>
      <c r="K39" s="6"/>
      <c r="M39" s="6">
        <f t="shared" si="1"/>
        <v>400</v>
      </c>
      <c r="N39" s="38"/>
    </row>
    <row r="40" spans="1:14" ht="13.5" customHeight="1">
      <c r="A40" s="3" t="s">
        <v>4</v>
      </c>
      <c r="B40" s="6">
        <v>50</v>
      </c>
      <c r="C40" s="6" t="s">
        <v>2</v>
      </c>
      <c r="D40" s="6">
        <v>4</v>
      </c>
      <c r="G40" s="3" t="s">
        <v>47</v>
      </c>
      <c r="H40" s="8">
        <v>0.0625</v>
      </c>
      <c r="I40" s="7" t="s">
        <v>38</v>
      </c>
      <c r="K40" s="6"/>
      <c r="M40" s="6">
        <f t="shared" si="1"/>
        <v>200</v>
      </c>
      <c r="N40" s="38"/>
    </row>
    <row r="41" spans="1:14" ht="13.5" customHeight="1">
      <c r="A41" s="3" t="s">
        <v>21</v>
      </c>
      <c r="B41" s="6">
        <v>100</v>
      </c>
      <c r="H41" s="8"/>
      <c r="I41" s="7"/>
      <c r="K41" s="6"/>
      <c r="M41" s="6">
        <f t="shared" si="1"/>
        <v>100</v>
      </c>
      <c r="N41" s="38"/>
    </row>
    <row r="42" spans="1:14" ht="13.5" customHeight="1">
      <c r="A42" s="3" t="s">
        <v>46</v>
      </c>
      <c r="B42" s="6">
        <v>100</v>
      </c>
      <c r="C42" s="6" t="s">
        <v>2</v>
      </c>
      <c r="D42" s="6">
        <v>3</v>
      </c>
      <c r="G42" s="3" t="s">
        <v>126</v>
      </c>
      <c r="H42" s="8">
        <v>0.10416666666666667</v>
      </c>
      <c r="I42" s="7"/>
      <c r="J42" s="1" t="s">
        <v>83</v>
      </c>
      <c r="K42" s="6"/>
      <c r="M42" s="6">
        <f t="shared" si="1"/>
        <v>300</v>
      </c>
      <c r="N42" s="38"/>
    </row>
    <row r="43" spans="1:14" ht="13.5" customHeight="1">
      <c r="A43" s="3" t="s">
        <v>4</v>
      </c>
      <c r="B43" s="6">
        <v>100</v>
      </c>
      <c r="C43" s="6" t="s">
        <v>2</v>
      </c>
      <c r="D43" s="6">
        <v>4</v>
      </c>
      <c r="G43" s="3" t="s">
        <v>126</v>
      </c>
      <c r="H43" s="8">
        <v>0.09027777777777778</v>
      </c>
      <c r="I43" s="7" t="s">
        <v>84</v>
      </c>
      <c r="J43" s="1" t="s">
        <v>85</v>
      </c>
      <c r="K43" s="6"/>
      <c r="M43" s="6">
        <f t="shared" si="1"/>
        <v>400</v>
      </c>
      <c r="N43" s="38"/>
    </row>
    <row r="44" spans="2:14" ht="13.5" customHeight="1">
      <c r="B44" s="6">
        <v>50</v>
      </c>
      <c r="C44" s="6" t="s">
        <v>2</v>
      </c>
      <c r="D44" s="6">
        <v>4</v>
      </c>
      <c r="G44" s="3" t="s">
        <v>54</v>
      </c>
      <c r="H44" s="8">
        <v>0.04861111111111111</v>
      </c>
      <c r="I44" s="7" t="s">
        <v>42</v>
      </c>
      <c r="J44" s="39"/>
      <c r="K44" s="39"/>
      <c r="L44" s="39"/>
      <c r="M44" s="6">
        <f t="shared" si="1"/>
        <v>200</v>
      </c>
      <c r="N44" s="38"/>
    </row>
    <row r="45" spans="2:14" ht="13.5" customHeight="1">
      <c r="B45" s="6">
        <v>50</v>
      </c>
      <c r="C45" s="6" t="s">
        <v>2</v>
      </c>
      <c r="D45" s="6">
        <v>4</v>
      </c>
      <c r="G45" s="3" t="s">
        <v>54</v>
      </c>
      <c r="H45" s="8">
        <v>0.04861111111111111</v>
      </c>
      <c r="I45" s="7" t="s">
        <v>41</v>
      </c>
      <c r="J45" s="39"/>
      <c r="K45" s="39"/>
      <c r="L45" s="39"/>
      <c r="M45" s="6">
        <f t="shared" si="1"/>
        <v>200</v>
      </c>
      <c r="N45" s="38"/>
    </row>
    <row r="46" spans="1:14" ht="13.5" customHeight="1">
      <c r="A46" s="3" t="s">
        <v>59</v>
      </c>
      <c r="B46" s="6">
        <v>100</v>
      </c>
      <c r="C46" s="6" t="s">
        <v>34</v>
      </c>
      <c r="D46" s="6">
        <v>4</v>
      </c>
      <c r="G46" s="3" t="s">
        <v>60</v>
      </c>
      <c r="H46" s="8">
        <v>0.10416666666666667</v>
      </c>
      <c r="I46" s="7" t="s">
        <v>127</v>
      </c>
      <c r="J46" s="1" t="s">
        <v>128</v>
      </c>
      <c r="K46" s="6"/>
      <c r="M46" s="6">
        <f t="shared" si="1"/>
        <v>400</v>
      </c>
      <c r="N46" s="38"/>
    </row>
    <row r="47" spans="1:14" ht="13.5" customHeight="1">
      <c r="A47" s="3" t="s">
        <v>62</v>
      </c>
      <c r="B47" s="6">
        <v>100</v>
      </c>
      <c r="H47" s="8"/>
      <c r="I47" s="35"/>
      <c r="J47" s="39"/>
      <c r="K47" s="39"/>
      <c r="L47" s="39"/>
      <c r="M47" s="6">
        <f t="shared" si="1"/>
        <v>100</v>
      </c>
      <c r="N47" s="38"/>
    </row>
    <row r="48" spans="1:14" ht="13.5" customHeight="1">
      <c r="A48" s="3" t="s">
        <v>59</v>
      </c>
      <c r="B48" s="6">
        <v>50</v>
      </c>
      <c r="C48" s="6" t="s">
        <v>34</v>
      </c>
      <c r="D48" s="6">
        <v>2</v>
      </c>
      <c r="G48" s="3" t="s">
        <v>35</v>
      </c>
      <c r="H48" s="8">
        <v>0.0625</v>
      </c>
      <c r="I48" s="7" t="s">
        <v>43</v>
      </c>
      <c r="J48" s="40"/>
      <c r="K48" s="6"/>
      <c r="M48" s="6">
        <f t="shared" si="1"/>
        <v>100</v>
      </c>
      <c r="N48" s="38"/>
    </row>
    <row r="49" spans="2:14" ht="13.5" customHeight="1">
      <c r="B49" s="6">
        <v>50</v>
      </c>
      <c r="C49" s="6" t="s">
        <v>129</v>
      </c>
      <c r="D49" s="6">
        <v>2</v>
      </c>
      <c r="G49" s="3" t="s">
        <v>130</v>
      </c>
      <c r="H49" s="8">
        <v>0.08333333333333333</v>
      </c>
      <c r="I49" s="7" t="s">
        <v>131</v>
      </c>
      <c r="J49" s="40"/>
      <c r="K49" s="6"/>
      <c r="M49" s="6">
        <f t="shared" si="1"/>
        <v>100</v>
      </c>
      <c r="N49" s="38"/>
    </row>
    <row r="50" spans="1:14" s="5" customFormat="1" ht="13.5" customHeight="1">
      <c r="A50" s="3" t="s">
        <v>132</v>
      </c>
      <c r="B50" s="6">
        <v>200</v>
      </c>
      <c r="C50" s="6"/>
      <c r="D50" s="6"/>
      <c r="E50" s="6"/>
      <c r="F50" s="6"/>
      <c r="G50" s="3"/>
      <c r="H50" s="4"/>
      <c r="I50" s="7"/>
      <c r="J50" s="1"/>
      <c r="K50" s="6"/>
      <c r="L50" s="6"/>
      <c r="M50" s="6">
        <f t="shared" si="1"/>
        <v>200</v>
      </c>
      <c r="N50" s="38"/>
    </row>
    <row r="51" spans="1:12" ht="13.5" customHeight="1">
      <c r="A51" s="13" t="s">
        <v>133</v>
      </c>
      <c r="B51" s="19">
        <f>SUM(M38:M50)</f>
        <v>3100</v>
      </c>
      <c r="C51" s="14" t="s">
        <v>134</v>
      </c>
      <c r="D51" s="2"/>
      <c r="E51" s="2"/>
      <c r="F51" s="2"/>
      <c r="G51" s="13"/>
      <c r="H51" s="15"/>
      <c r="I51" s="31"/>
      <c r="J51" s="32"/>
      <c r="K51" s="33"/>
      <c r="L51" s="33"/>
    </row>
    <row r="52" spans="1:12" ht="13.5" customHeight="1" thickBot="1">
      <c r="A52" s="18" t="s">
        <v>135</v>
      </c>
      <c r="B52" s="41" t="s">
        <v>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3.5" customHeight="1" thickTop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3.5" customHeight="1" thickBot="1">
      <c r="A54" s="43">
        <f>A8+5</f>
        <v>40062</v>
      </c>
      <c r="B54" s="43"/>
      <c r="C54" s="43"/>
      <c r="D54" s="43"/>
      <c r="E54" s="42" t="str">
        <f>TEXT(A54,"（aaa）")</f>
        <v>(日)</v>
      </c>
      <c r="F54" s="42"/>
      <c r="G54" s="9"/>
      <c r="H54" s="10"/>
      <c r="I54" s="11" t="s">
        <v>0</v>
      </c>
      <c r="J54" s="21"/>
      <c r="K54" s="22"/>
      <c r="L54" s="22"/>
    </row>
    <row r="55" spans="9:13" ht="13.5" customHeight="1" thickTop="1">
      <c r="I55" s="7"/>
      <c r="K55" s="6"/>
      <c r="M55" s="6">
        <f>IF(F55&gt;1,B55*D55*F55,IF(D55&gt;1,B55*D55,B55))</f>
        <v>0</v>
      </c>
    </row>
    <row r="56" spans="9:13" ht="13.5" customHeight="1">
      <c r="I56" s="7"/>
      <c r="J56" s="30"/>
      <c r="K56" s="29"/>
      <c r="L56" s="29"/>
      <c r="M56" s="6">
        <f>IF(F56&gt;1,B56*D56*F56,IF(D56&gt;1,B56*D56,B56))</f>
        <v>0</v>
      </c>
    </row>
    <row r="57" spans="1:12" ht="13.5" customHeight="1">
      <c r="A57" s="13" t="s">
        <v>97</v>
      </c>
      <c r="B57" s="19">
        <f>SUM(M55:M56)</f>
        <v>0</v>
      </c>
      <c r="C57" s="14" t="s">
        <v>98</v>
      </c>
      <c r="D57" s="2"/>
      <c r="E57" s="2"/>
      <c r="F57" s="2"/>
      <c r="H57" s="15"/>
      <c r="I57" s="31"/>
      <c r="J57" s="17"/>
      <c r="K57" s="16"/>
      <c r="L57" s="2"/>
    </row>
    <row r="58" spans="1:12" ht="13.5" customHeight="1" thickBot="1">
      <c r="A58" s="18" t="s">
        <v>99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9:10" ht="13.5" customHeight="1" thickTop="1">
      <c r="I59" s="24" t="s">
        <v>1</v>
      </c>
      <c r="J59" s="20">
        <f>SUM(B14,B23,B34,B51)</f>
        <v>9500</v>
      </c>
    </row>
  </sheetData>
  <mergeCells count="20">
    <mergeCell ref="B58:L58"/>
    <mergeCell ref="E54:F54"/>
    <mergeCell ref="A37:D37"/>
    <mergeCell ref="E37:F37"/>
    <mergeCell ref="B35:L35"/>
    <mergeCell ref="A54:D54"/>
    <mergeCell ref="B52:L52"/>
    <mergeCell ref="A17:D17"/>
    <mergeCell ref="B24:L24"/>
    <mergeCell ref="E26:F26"/>
    <mergeCell ref="A26:D26"/>
    <mergeCell ref="E17:F17"/>
    <mergeCell ref="B15:L15"/>
    <mergeCell ref="E1:F1"/>
    <mergeCell ref="E8:F8"/>
    <mergeCell ref="A10:D10"/>
    <mergeCell ref="E10:F10"/>
    <mergeCell ref="A1:D1"/>
    <mergeCell ref="A8:D8"/>
    <mergeCell ref="B6:L6"/>
  </mergeCells>
  <dataValidations count="2">
    <dataValidation allowBlank="1" showInputMessage="1" showErrorMessage="1" imeMode="off" sqref="B51:H51 B55:H57 G47:G49 H47:H50 G38:H46 B27:H34 B38:F50 B11:H14 B18:H23 C3:H4 B2:H2 B3 B5:H5"/>
    <dataValidation type="list" allowBlank="1" showInputMessage="1" showErrorMessage="1" imeMode="off" sqref="G50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平江雅宏</cp:lastModifiedBy>
  <cp:lastPrinted>2009-08-26T01:22:22Z</cp:lastPrinted>
  <dcterms:created xsi:type="dcterms:W3CDTF">2007-11-12T01:31:50Z</dcterms:created>
  <dcterms:modified xsi:type="dcterms:W3CDTF">2009-09-14T15:34:43Z</dcterms:modified>
  <cp:category/>
  <cp:version/>
  <cp:contentType/>
  <cp:contentStatus/>
</cp:coreProperties>
</file>