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95" windowWidth="12330" windowHeight="7350" activeTab="1"/>
  </bookViews>
  <sheets>
    <sheet name="82" sheetId="1" r:id="rId1"/>
    <sheet name="83" sheetId="2" r:id="rId2"/>
  </sheets>
  <definedNames>
    <definedName name="_xlnm.Print_Area" localSheetId="0">'82'!$A$1:$L$63</definedName>
    <definedName name="_xlnm.Print_Area" localSheetId="1">'83'!$A$1:$L$62</definedName>
  </definedNames>
  <calcPr fullCalcOnLoad="1"/>
</workbook>
</file>

<file path=xl/sharedStrings.xml><?xml version="1.0" encoding="utf-8"?>
<sst xmlns="http://schemas.openxmlformats.org/spreadsheetml/2006/main" count="267" uniqueCount="176">
  <si>
    <t>休み</t>
  </si>
  <si>
    <t>週間トータル距離</t>
  </si>
  <si>
    <t>x</t>
  </si>
  <si>
    <t>W-up</t>
  </si>
  <si>
    <t>Swim</t>
  </si>
  <si>
    <t>ｺﾒﾝﾄ</t>
  </si>
  <si>
    <t>Total</t>
  </si>
  <si>
    <t>m</t>
  </si>
  <si>
    <t>ｺﾒﾝﾄ</t>
  </si>
  <si>
    <t>x</t>
  </si>
  <si>
    <t>フリーコース</t>
  </si>
  <si>
    <t>Swim</t>
  </si>
  <si>
    <t>W-up</t>
  </si>
  <si>
    <t>x</t>
  </si>
  <si>
    <t>x</t>
  </si>
  <si>
    <t>Total</t>
  </si>
  <si>
    <t>m</t>
  </si>
  <si>
    <t>ｺﾒﾝﾄ</t>
  </si>
  <si>
    <t>x</t>
  </si>
  <si>
    <t>W-up</t>
  </si>
  <si>
    <t>Down</t>
  </si>
  <si>
    <t>フリーコース</t>
  </si>
  <si>
    <t>ES</t>
  </si>
  <si>
    <t>Down</t>
  </si>
  <si>
    <t>4S</t>
  </si>
  <si>
    <t>Drill</t>
  </si>
  <si>
    <t>cho</t>
  </si>
  <si>
    <t>Sc/S</t>
  </si>
  <si>
    <t>Swim</t>
  </si>
  <si>
    <t>Kick</t>
  </si>
  <si>
    <t>Total</t>
  </si>
  <si>
    <t>m</t>
  </si>
  <si>
    <t>x</t>
  </si>
  <si>
    <t>チーム練（長水路）</t>
  </si>
  <si>
    <t>Down</t>
  </si>
  <si>
    <t>x</t>
  </si>
  <si>
    <t>4S</t>
  </si>
  <si>
    <t>Swim</t>
  </si>
  <si>
    <t>奇数：E/H　偶数：H/E　by25</t>
  </si>
  <si>
    <t>ARAI</t>
  </si>
  <si>
    <t>4S</t>
  </si>
  <si>
    <t>ES</t>
  </si>
  <si>
    <t>Drill</t>
  </si>
  <si>
    <t>Pr</t>
  </si>
  <si>
    <t>x</t>
  </si>
  <si>
    <t>Pr</t>
  </si>
  <si>
    <t>RP from Dive</t>
  </si>
  <si>
    <t>Fr</t>
  </si>
  <si>
    <t>Drill</t>
  </si>
  <si>
    <t>Sc/S</t>
  </si>
  <si>
    <t>有酸素系メニュー</t>
  </si>
  <si>
    <t>(Fly 34", Ba 37-38", Br 40", Fr33-34")</t>
  </si>
  <si>
    <t>Sc/S</t>
  </si>
  <si>
    <t>IMO 2each</t>
  </si>
  <si>
    <t>Form IMO 2each</t>
  </si>
  <si>
    <t>(Fly 34", Ba 38", Br 41", Fr34")</t>
  </si>
  <si>
    <t>フォームに気をつけながら、ややゆっくり目に。Flyはタイミングを変えてみたが大変疲れた。</t>
  </si>
  <si>
    <t>SKPS</t>
  </si>
  <si>
    <t>1s(1:45)　2s(1:40)　3s(1:35)　4s(1:30)</t>
  </si>
  <si>
    <t>ES</t>
  </si>
  <si>
    <t>Br</t>
  </si>
  <si>
    <t>K/S by25</t>
  </si>
  <si>
    <t>(1'14) (1'14) (1'14-16) (1'15-17)</t>
  </si>
  <si>
    <t>K/S by50</t>
  </si>
  <si>
    <t>(45")</t>
  </si>
  <si>
    <t>持久力系のメニューとBrのフォーム練習。Frは入水の角度に注意。</t>
  </si>
  <si>
    <t>1t：Fr　2t：IM</t>
  </si>
  <si>
    <t>(7'40, 7'10)</t>
  </si>
  <si>
    <t>(Fly1'37-40,Ba1'48-50,Br1'45,Fr1'41-43)</t>
  </si>
  <si>
    <t>(1'24, 1'21)</t>
  </si>
  <si>
    <t>４種目まんべんなくキック。背泳ぎが遅め…</t>
  </si>
  <si>
    <t>4S/Fr</t>
  </si>
  <si>
    <t>QAP15m/E</t>
  </si>
  <si>
    <t>Kick</t>
  </si>
  <si>
    <t>cho</t>
  </si>
  <si>
    <t>200E/(Form/Bup by25)</t>
  </si>
  <si>
    <t>1s：Form/Bup　2s：Des</t>
  </si>
  <si>
    <t>VSP</t>
  </si>
  <si>
    <t>(Br 1s 42-44" 2s 43",41",40",39")</t>
  </si>
  <si>
    <t>(Br last 38", 39")</t>
  </si>
  <si>
    <t>Pr</t>
  </si>
  <si>
    <t>RP from Dive</t>
  </si>
  <si>
    <t>(Br 36"4-1'20"1)</t>
  </si>
  <si>
    <t>(Br 37")</t>
  </si>
  <si>
    <t>Max from Dive</t>
  </si>
  <si>
    <t>(Br 15"7)</t>
  </si>
  <si>
    <t>最後バテました。100Brの後半が心配です。</t>
  </si>
  <si>
    <t>フリーコース</t>
  </si>
  <si>
    <t>W-up</t>
  </si>
  <si>
    <t>Drill</t>
  </si>
  <si>
    <t>x</t>
  </si>
  <si>
    <t>Swim</t>
  </si>
  <si>
    <t>Down</t>
  </si>
  <si>
    <t>Total</t>
  </si>
  <si>
    <t>m</t>
  </si>
  <si>
    <t>ｺﾒﾝﾄ</t>
  </si>
  <si>
    <t>フリーコース</t>
  </si>
  <si>
    <t>W-up</t>
  </si>
  <si>
    <t>Drill</t>
  </si>
  <si>
    <t>x</t>
  </si>
  <si>
    <t>Down</t>
  </si>
  <si>
    <t>Total</t>
  </si>
  <si>
    <t>m</t>
  </si>
  <si>
    <t>ｺﾒﾝﾄ</t>
  </si>
  <si>
    <t>フリーコース</t>
  </si>
  <si>
    <t>W-up</t>
  </si>
  <si>
    <t>SKPS</t>
  </si>
  <si>
    <t>Drill</t>
  </si>
  <si>
    <t>x</t>
  </si>
  <si>
    <t>Sc/S</t>
  </si>
  <si>
    <t>Swim</t>
  </si>
  <si>
    <t>Br</t>
  </si>
  <si>
    <t>Down</t>
  </si>
  <si>
    <t>Total</t>
  </si>
  <si>
    <t>m</t>
  </si>
  <si>
    <t>ｺﾒﾝﾄ</t>
  </si>
  <si>
    <t>W-up</t>
  </si>
  <si>
    <t>Kick</t>
  </si>
  <si>
    <t>x</t>
  </si>
  <si>
    <t>Swim</t>
  </si>
  <si>
    <t>Down</t>
  </si>
  <si>
    <t>Total</t>
  </si>
  <si>
    <t>m</t>
  </si>
  <si>
    <t>ｺﾒﾝﾄ</t>
  </si>
  <si>
    <t>W-up</t>
  </si>
  <si>
    <t>x</t>
  </si>
  <si>
    <t>cho</t>
  </si>
  <si>
    <t>Swim</t>
  </si>
  <si>
    <t>Pr</t>
  </si>
  <si>
    <t>RP from Dive</t>
  </si>
  <si>
    <t>Max from Dive</t>
  </si>
  <si>
    <t>Down</t>
  </si>
  <si>
    <t>Total</t>
  </si>
  <si>
    <t>m</t>
  </si>
  <si>
    <t>ｺﾒﾝﾄ</t>
  </si>
  <si>
    <t>Form</t>
  </si>
  <si>
    <t>(1'29, 1'28)</t>
  </si>
  <si>
    <t>Sc/S Fr, Br</t>
  </si>
  <si>
    <t>Ｂｒキックがまっすぐ後ろに押せるよう動作の再確認。</t>
  </si>
  <si>
    <t>1s:SingleK/SLD 2s:K/Form</t>
  </si>
  <si>
    <t>(1'26-28)</t>
  </si>
  <si>
    <t>フォームに気をつけながら、ややゆっくり目に。最後はＢｒハード</t>
  </si>
  <si>
    <t>(37",38",38",-)</t>
  </si>
  <si>
    <t>Form ひとかきひとけりなし</t>
  </si>
  <si>
    <t>3H1E ひとかきひとけりなし</t>
  </si>
  <si>
    <t>3S</t>
  </si>
  <si>
    <t>Br</t>
  </si>
  <si>
    <t>(38",39", 40", -)</t>
  </si>
  <si>
    <t>マスターズコース</t>
  </si>
  <si>
    <t>Mid25H</t>
  </si>
  <si>
    <t>Pull</t>
  </si>
  <si>
    <t>Fr</t>
  </si>
  <si>
    <t>SA/SM</t>
  </si>
  <si>
    <t>Swim</t>
  </si>
  <si>
    <t>Bup</t>
  </si>
  <si>
    <t>(1'13-15)</t>
  </si>
  <si>
    <t>1SM(1:00)3H(0:30)</t>
  </si>
  <si>
    <t>KP</t>
  </si>
  <si>
    <t>Pow K, P 2Ea</t>
  </si>
  <si>
    <t>PKC</t>
  </si>
  <si>
    <t>P/K/C/Easy by25</t>
  </si>
  <si>
    <t>Drill</t>
  </si>
  <si>
    <t>Form/Bup</t>
  </si>
  <si>
    <t>90%H/Easy</t>
  </si>
  <si>
    <t>リージョン杯</t>
  </si>
  <si>
    <t>上越市民プール</t>
  </si>
  <si>
    <r>
      <t>50m</t>
    </r>
    <r>
      <rPr>
        <sz val="11"/>
        <rFont val="ＭＳ Ｐ明朝"/>
        <family val="1"/>
      </rPr>
      <t>平泳ぎ</t>
    </r>
  </si>
  <si>
    <r>
      <t>100m</t>
    </r>
    <r>
      <rPr>
        <sz val="11"/>
        <rFont val="ＭＳ Ｐ明朝"/>
        <family val="1"/>
      </rPr>
      <t>平泳ぎ</t>
    </r>
  </si>
  <si>
    <t>33"49</t>
  </si>
  <si>
    <t>1'15"28</t>
  </si>
  <si>
    <r>
      <t>200m</t>
    </r>
    <r>
      <rPr>
        <sz val="11"/>
        <rFont val="ＭＳ Ｐ明朝"/>
        <family val="1"/>
      </rPr>
      <t>メドレーリレー</t>
    </r>
  </si>
  <si>
    <r>
      <t>200m</t>
    </r>
    <r>
      <rPr>
        <sz val="11"/>
        <rFont val="ＭＳ Ｐ明朝"/>
        <family val="1"/>
      </rPr>
      <t>フリーリレー</t>
    </r>
  </si>
  <si>
    <t>1'57"42</t>
  </si>
  <si>
    <t>1'44"20</t>
  </si>
  <si>
    <r>
      <t>1</t>
    </r>
    <r>
      <rPr>
        <sz val="11"/>
        <rFont val="ＭＳ Ｐ明朝"/>
        <family val="1"/>
      </rPr>
      <t>位　大会新</t>
    </r>
  </si>
  <si>
    <r>
      <t>5</t>
    </r>
    <r>
      <rPr>
        <sz val="11"/>
        <rFont val="ＭＳ Ｐ明朝"/>
        <family val="1"/>
      </rPr>
      <t>位　　　</t>
    </r>
    <r>
      <rPr>
        <b/>
        <sz val="11"/>
        <color indexed="10"/>
        <rFont val="ＭＳ Ｐ明朝"/>
        <family val="1"/>
      </rPr>
      <t>ベスト！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</si>
</sst>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b/>
      <sz val="11"/>
      <name val="Times New Roman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S UI Gothic"/>
      <family val="3"/>
    </font>
    <font>
      <sz val="11"/>
      <color indexed="8"/>
      <name val="Times New Roman"/>
      <family val="1"/>
    </font>
    <font>
      <sz val="11"/>
      <color indexed="12"/>
      <name val="ＭＳ Ｐ明朝"/>
      <family val="1"/>
    </font>
    <font>
      <b/>
      <sz val="11"/>
      <color indexed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20" fontId="2" fillId="2" borderId="0" xfId="0" applyNumberFormat="1" applyFont="1" applyFill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20" fontId="2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56" fontId="0" fillId="0" borderId="2" xfId="0" applyNumberFormat="1" applyFont="1" applyFill="1" applyBorder="1" applyAlignment="1">
      <alignment horizontal="center" vertical="center"/>
    </xf>
    <xf numFmtId="31" fontId="2" fillId="2" borderId="2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SheetLayoutView="100" workbookViewId="0" topLeftCell="A1">
      <selection activeCell="I66" sqref="I66"/>
    </sheetView>
  </sheetViews>
  <sheetFormatPr defaultColWidth="9.00390625" defaultRowHeight="13.5" customHeight="1"/>
  <cols>
    <col min="1" max="1" width="5.375" style="3" customWidth="1"/>
    <col min="2" max="2" width="5.875" style="6" customWidth="1"/>
    <col min="3" max="3" width="1.4921875" style="6" customWidth="1"/>
    <col min="4" max="4" width="2.75390625" style="6" customWidth="1"/>
    <col min="5" max="5" width="1.4921875" style="6" customWidth="1"/>
    <col min="6" max="6" width="2.00390625" style="6" customWidth="1"/>
    <col min="7" max="7" width="4.75390625" style="3" customWidth="1"/>
    <col min="8" max="8" width="5.375" style="4" customWidth="1"/>
    <col min="9" max="9" width="27.25390625" style="5" customWidth="1"/>
    <col min="10" max="10" width="22.75390625" style="1" customWidth="1"/>
    <col min="11" max="11" width="5.875" style="5" customWidth="1"/>
    <col min="12" max="12" width="5.75390625" style="6" customWidth="1"/>
    <col min="13" max="13" width="5.00390625" style="6" customWidth="1"/>
    <col min="14" max="16384" width="8.875" style="6" customWidth="1"/>
  </cols>
  <sheetData>
    <row r="1" spans="1:12" ht="13.5" customHeight="1" thickBot="1">
      <c r="A1" s="40">
        <v>40035</v>
      </c>
      <c r="B1" s="40"/>
      <c r="C1" s="40"/>
      <c r="D1" s="40"/>
      <c r="E1" s="39" t="str">
        <f>TEXT(A1,"（aaa）")</f>
        <v>(月)</v>
      </c>
      <c r="F1" s="39"/>
      <c r="G1" s="9"/>
      <c r="H1" s="10"/>
      <c r="I1" s="11" t="s">
        <v>10</v>
      </c>
      <c r="J1" s="23"/>
      <c r="K1" s="22">
        <v>0.8541666666666666</v>
      </c>
      <c r="L1" s="22">
        <v>0.8854166666666666</v>
      </c>
    </row>
    <row r="2" spans="1:13" ht="13.5" customHeight="1" thickTop="1">
      <c r="A2" s="3" t="s">
        <v>3</v>
      </c>
      <c r="B2" s="6">
        <v>100</v>
      </c>
      <c r="G2" s="27"/>
      <c r="I2" s="7"/>
      <c r="M2" s="6">
        <f>IF(F2&gt;1,B2*D2*F2,IF(D2&gt;1,B2*D2,B2))</f>
        <v>100</v>
      </c>
    </row>
    <row r="3" spans="1:13" ht="13.5" customHeight="1">
      <c r="A3" s="3" t="s">
        <v>48</v>
      </c>
      <c r="B3" s="6">
        <v>50</v>
      </c>
      <c r="C3" s="6" t="s">
        <v>9</v>
      </c>
      <c r="D3" s="6">
        <v>16</v>
      </c>
      <c r="G3" s="27" t="s">
        <v>24</v>
      </c>
      <c r="H3" s="8">
        <v>0.04861111111111111</v>
      </c>
      <c r="I3" s="37" t="s">
        <v>52</v>
      </c>
      <c r="J3" s="6"/>
      <c r="M3" s="6">
        <f>IF(F3&gt;1,B3*D3*F3,IF(D3&gt;1,B3*D3,B3))</f>
        <v>800</v>
      </c>
    </row>
    <row r="4" spans="1:13" ht="13.5" customHeight="1">
      <c r="A4" s="3" t="s">
        <v>11</v>
      </c>
      <c r="B4" s="6">
        <v>50</v>
      </c>
      <c r="C4" s="6" t="s">
        <v>9</v>
      </c>
      <c r="D4" s="6">
        <v>8</v>
      </c>
      <c r="G4" s="27" t="s">
        <v>24</v>
      </c>
      <c r="H4" s="8">
        <v>0.041666666666666664</v>
      </c>
      <c r="I4" s="37" t="s">
        <v>53</v>
      </c>
      <c r="J4" s="6" t="s">
        <v>51</v>
      </c>
      <c r="M4" s="6">
        <f>IF(F4&gt;1,B4*D4*F4,IF(D4&gt;1,B4*D4,B4))</f>
        <v>400</v>
      </c>
    </row>
    <row r="5" spans="1:13" ht="13.5" customHeight="1">
      <c r="A5" s="3" t="s">
        <v>20</v>
      </c>
      <c r="B5" s="34">
        <v>100</v>
      </c>
      <c r="G5" s="27"/>
      <c r="I5" s="37"/>
      <c r="J5" s="6"/>
      <c r="M5" s="6">
        <f>IF(F5&gt;1,B5*D5*F5,IF(D5&gt;1,B5*D5,B5))</f>
        <v>100</v>
      </c>
    </row>
    <row r="6" spans="1:12" ht="13.5" customHeight="1">
      <c r="A6" s="13" t="s">
        <v>6</v>
      </c>
      <c r="B6" s="19">
        <f>SUM(M2:M5)</f>
        <v>1400</v>
      </c>
      <c r="C6" s="14" t="s">
        <v>7</v>
      </c>
      <c r="D6" s="2"/>
      <c r="E6" s="2"/>
      <c r="F6" s="2"/>
      <c r="G6" s="27"/>
      <c r="H6" s="15"/>
      <c r="I6" s="31"/>
      <c r="J6" s="17"/>
      <c r="K6" s="16"/>
      <c r="L6" s="2"/>
    </row>
    <row r="7" spans="1:12" ht="13.5" customHeight="1" thickBot="1">
      <c r="A7" s="18" t="s">
        <v>8</v>
      </c>
      <c r="B7" s="38" t="s">
        <v>50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8" ht="13.5" customHeight="1" thickTop="1"/>
    <row r="9" spans="1:12" ht="13.5" customHeight="1" thickBot="1">
      <c r="A9" s="40">
        <f>A1+1</f>
        <v>40036</v>
      </c>
      <c r="B9" s="40"/>
      <c r="C9" s="40"/>
      <c r="D9" s="40"/>
      <c r="E9" s="39" t="str">
        <f>TEXT(A9,"（aaa）")</f>
        <v>(火)</v>
      </c>
      <c r="F9" s="39"/>
      <c r="G9" s="9"/>
      <c r="H9" s="10"/>
      <c r="I9" s="11" t="s">
        <v>0</v>
      </c>
      <c r="J9" s="12"/>
      <c r="K9" s="22"/>
      <c r="L9" s="22"/>
    </row>
    <row r="10" ht="13.5" customHeight="1" thickTop="1"/>
    <row r="11" spans="1:12" ht="13.5" customHeight="1" thickBot="1">
      <c r="A11" s="40">
        <f>A1+2</f>
        <v>40037</v>
      </c>
      <c r="B11" s="40"/>
      <c r="C11" s="40"/>
      <c r="D11" s="40"/>
      <c r="E11" s="39" t="str">
        <f>TEXT(A11,"（aaa）")</f>
        <v>(水)</v>
      </c>
      <c r="F11" s="39"/>
      <c r="G11" s="9"/>
      <c r="H11" s="10"/>
      <c r="I11" s="11" t="s">
        <v>21</v>
      </c>
      <c r="J11" s="12"/>
      <c r="K11" s="22">
        <v>0.8541666666666666</v>
      </c>
      <c r="L11" s="22">
        <v>0.8854166666666666</v>
      </c>
    </row>
    <row r="12" spans="1:13" ht="13.5" customHeight="1" thickTop="1">
      <c r="A12" s="3" t="s">
        <v>19</v>
      </c>
      <c r="B12" s="6">
        <v>100</v>
      </c>
      <c r="G12" s="27"/>
      <c r="I12" s="7"/>
      <c r="M12" s="6">
        <f>IF(F12&gt;1,B12*D12*F12,IF(D12&gt;1,B12*D12,B12))</f>
        <v>100</v>
      </c>
    </row>
    <row r="13" spans="1:13" ht="13.5" customHeight="1">
      <c r="A13" s="3" t="s">
        <v>48</v>
      </c>
      <c r="B13" s="6">
        <v>50</v>
      </c>
      <c r="C13" s="6" t="s">
        <v>9</v>
      </c>
      <c r="D13" s="6">
        <v>16</v>
      </c>
      <c r="G13" s="27" t="s">
        <v>24</v>
      </c>
      <c r="H13" s="8">
        <v>0.04861111111111111</v>
      </c>
      <c r="I13" s="7" t="s">
        <v>49</v>
      </c>
      <c r="M13" s="6">
        <f>IF(F13&gt;1,B13*D13*F13,IF(D13&gt;1,B13*D13,B13))</f>
        <v>800</v>
      </c>
    </row>
    <row r="14" spans="1:13" ht="13.5" customHeight="1">
      <c r="A14" s="3" t="s">
        <v>4</v>
      </c>
      <c r="B14" s="6">
        <v>50</v>
      </c>
      <c r="C14" s="6" t="s">
        <v>35</v>
      </c>
      <c r="D14" s="6">
        <v>8</v>
      </c>
      <c r="G14" s="27" t="s">
        <v>24</v>
      </c>
      <c r="H14" s="8">
        <v>0.04861111111111111</v>
      </c>
      <c r="I14" s="7" t="s">
        <v>54</v>
      </c>
      <c r="J14" s="6" t="s">
        <v>55</v>
      </c>
      <c r="M14" s="6">
        <f>IF(F14&gt;1,B14*D14*F14,IF(D14&gt;1,B14*D14,B14))</f>
        <v>400</v>
      </c>
    </row>
    <row r="15" spans="1:13" ht="13.5" customHeight="1">
      <c r="A15" s="3" t="s">
        <v>20</v>
      </c>
      <c r="B15" s="6">
        <v>300</v>
      </c>
      <c r="G15" s="27"/>
      <c r="H15" s="8"/>
      <c r="I15" s="7"/>
      <c r="M15" s="6">
        <f>IF(F15&gt;1,B15*D15*F15,IF(D15&gt;1,B15*D15,B15))</f>
        <v>300</v>
      </c>
    </row>
    <row r="16" spans="1:12" ht="13.5" customHeight="1">
      <c r="A16" s="13" t="s">
        <v>6</v>
      </c>
      <c r="B16" s="19">
        <f>SUM(M12:M15)</f>
        <v>1600</v>
      </c>
      <c r="C16" s="14" t="s">
        <v>7</v>
      </c>
      <c r="D16" s="2"/>
      <c r="E16" s="2"/>
      <c r="F16" s="2"/>
      <c r="G16" s="27"/>
      <c r="H16" s="15"/>
      <c r="I16" s="16"/>
      <c r="J16" s="17"/>
      <c r="K16" s="16"/>
      <c r="L16" s="2"/>
    </row>
    <row r="17" spans="1:12" ht="13.5" customHeight="1" thickBot="1">
      <c r="A17" s="18" t="s">
        <v>8</v>
      </c>
      <c r="B17" s="38" t="s">
        <v>56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ht="13.5" customHeight="1" thickTop="1"/>
    <row r="19" spans="1:12" ht="13.5" customHeight="1" thickBot="1">
      <c r="A19" s="40">
        <f>A1+3</f>
        <v>40038</v>
      </c>
      <c r="B19" s="40"/>
      <c r="C19" s="40"/>
      <c r="D19" s="40"/>
      <c r="E19" s="39" t="str">
        <f>TEXT(A19,"（aaa）")</f>
        <v>(木)</v>
      </c>
      <c r="F19" s="39"/>
      <c r="G19" s="9"/>
      <c r="H19" s="10"/>
      <c r="I19" s="11" t="s">
        <v>10</v>
      </c>
      <c r="J19" s="12" t="s">
        <v>39</v>
      </c>
      <c r="K19" s="22">
        <v>0.8229166666666666</v>
      </c>
      <c r="L19" s="22">
        <v>0.8645833333333334</v>
      </c>
    </row>
    <row r="20" spans="1:13" ht="13.5" customHeight="1" thickTop="1">
      <c r="A20" s="3" t="s">
        <v>19</v>
      </c>
      <c r="B20" s="6">
        <v>400</v>
      </c>
      <c r="G20" s="27"/>
      <c r="I20" s="7" t="s">
        <v>57</v>
      </c>
      <c r="M20" s="6">
        <f aca="true" t="shared" si="0" ref="M20:M25">IF(F20&gt;1,B20*D20*F20,IF(D20&gt;1,B20*D20,B20))</f>
        <v>400</v>
      </c>
    </row>
    <row r="21" spans="1:13" ht="13.5" customHeight="1">
      <c r="A21" s="3" t="s">
        <v>25</v>
      </c>
      <c r="B21" s="6">
        <v>50</v>
      </c>
      <c r="C21" s="6" t="s">
        <v>9</v>
      </c>
      <c r="D21" s="6">
        <v>8</v>
      </c>
      <c r="G21" s="27" t="s">
        <v>47</v>
      </c>
      <c r="H21" s="8">
        <v>0.04861111111111111</v>
      </c>
      <c r="I21" s="7" t="s">
        <v>27</v>
      </c>
      <c r="M21" s="6">
        <f t="shared" si="0"/>
        <v>400</v>
      </c>
    </row>
    <row r="22" spans="1:13" ht="13.5" customHeight="1">
      <c r="A22" s="3" t="s">
        <v>11</v>
      </c>
      <c r="B22" s="6">
        <v>100</v>
      </c>
      <c r="C22" s="6" t="s">
        <v>9</v>
      </c>
      <c r="D22" s="6">
        <v>4</v>
      </c>
      <c r="E22" s="6" t="s">
        <v>9</v>
      </c>
      <c r="F22" s="6">
        <v>4</v>
      </c>
      <c r="G22" s="27" t="s">
        <v>47</v>
      </c>
      <c r="H22" s="8"/>
      <c r="I22" s="7" t="s">
        <v>58</v>
      </c>
      <c r="M22" s="6">
        <f t="shared" si="0"/>
        <v>1600</v>
      </c>
    </row>
    <row r="23" spans="1:13" ht="13.5" customHeight="1">
      <c r="A23" s="3" t="s">
        <v>59</v>
      </c>
      <c r="B23" s="6">
        <v>100</v>
      </c>
      <c r="G23" s="27"/>
      <c r="H23" s="8"/>
      <c r="I23" s="6" t="s">
        <v>62</v>
      </c>
      <c r="M23" s="6">
        <f t="shared" si="0"/>
        <v>100</v>
      </c>
    </row>
    <row r="24" spans="1:13" ht="13.5" customHeight="1">
      <c r="A24" s="3" t="s">
        <v>48</v>
      </c>
      <c r="B24" s="6">
        <v>50</v>
      </c>
      <c r="C24" s="6" t="s">
        <v>9</v>
      </c>
      <c r="D24" s="6">
        <v>4</v>
      </c>
      <c r="G24" s="27" t="s">
        <v>60</v>
      </c>
      <c r="H24" s="8">
        <v>0.052083333333333336</v>
      </c>
      <c r="I24" s="7" t="s">
        <v>61</v>
      </c>
      <c r="J24" s="1" t="s">
        <v>64</v>
      </c>
      <c r="M24" s="6">
        <f t="shared" si="0"/>
        <v>200</v>
      </c>
    </row>
    <row r="25" spans="1:13" ht="13.5" customHeight="1">
      <c r="A25" s="3" t="s">
        <v>20</v>
      </c>
      <c r="B25" s="6">
        <v>200</v>
      </c>
      <c r="G25" s="27"/>
      <c r="H25" s="8"/>
      <c r="I25" s="7"/>
      <c r="M25" s="6">
        <f t="shared" si="0"/>
        <v>200</v>
      </c>
    </row>
    <row r="26" spans="1:12" ht="13.5" customHeight="1">
      <c r="A26" s="13" t="s">
        <v>6</v>
      </c>
      <c r="B26" s="19">
        <f>SUM(M20:M25)</f>
        <v>2900</v>
      </c>
      <c r="C26" s="14" t="s">
        <v>7</v>
      </c>
      <c r="D26" s="2"/>
      <c r="E26" s="2"/>
      <c r="F26" s="2"/>
      <c r="G26" s="27"/>
      <c r="H26" s="15"/>
      <c r="I26" s="16"/>
      <c r="J26" s="17"/>
      <c r="K26" s="16"/>
      <c r="L26" s="2"/>
    </row>
    <row r="27" spans="1:12" ht="13.5" customHeight="1" thickBot="1">
      <c r="A27" s="18" t="s">
        <v>8</v>
      </c>
      <c r="B27" s="38" t="s">
        <v>65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ht="13.5" customHeight="1" thickTop="1"/>
    <row r="29" spans="1:12" ht="13.5" customHeight="1" thickBot="1">
      <c r="A29" s="40">
        <f>A1+4</f>
        <v>40039</v>
      </c>
      <c r="B29" s="40"/>
      <c r="C29" s="40"/>
      <c r="D29" s="40"/>
      <c r="E29" s="39" t="str">
        <f>TEXT(A29,"（aaa）")</f>
        <v>(金)</v>
      </c>
      <c r="F29" s="39"/>
      <c r="G29" s="9"/>
      <c r="H29" s="10"/>
      <c r="I29" s="11" t="s">
        <v>10</v>
      </c>
      <c r="J29" s="12" t="s">
        <v>39</v>
      </c>
      <c r="K29" s="22">
        <v>0.8020833333333334</v>
      </c>
      <c r="L29" s="22">
        <v>0.8645833333333334</v>
      </c>
    </row>
    <row r="30" spans="1:13" ht="13.5" customHeight="1" thickTop="1">
      <c r="A30" s="3" t="s">
        <v>12</v>
      </c>
      <c r="B30" s="6">
        <v>400</v>
      </c>
      <c r="G30" s="27"/>
      <c r="I30" s="7"/>
      <c r="M30" s="6">
        <f aca="true" t="shared" si="1" ref="M30:M36">IF(F30&gt;1,B30*D30*F30,IF(D30&gt;1,B30*D30,B30))</f>
        <v>400</v>
      </c>
    </row>
    <row r="31" spans="1:13" ht="13.5" customHeight="1">
      <c r="A31" s="3" t="s">
        <v>29</v>
      </c>
      <c r="B31" s="6">
        <v>400</v>
      </c>
      <c r="C31" s="6" t="s">
        <v>13</v>
      </c>
      <c r="D31" s="6">
        <v>2</v>
      </c>
      <c r="G31" s="27"/>
      <c r="H31" s="8">
        <v>0.3541666666666667</v>
      </c>
      <c r="I31" s="7" t="s">
        <v>66</v>
      </c>
      <c r="J31" s="1" t="s">
        <v>67</v>
      </c>
      <c r="M31" s="6">
        <f>IF(F31&gt;1,B31*D31*F31,IF(D31&gt;1,B31*D31,B31))</f>
        <v>800</v>
      </c>
    </row>
    <row r="32" spans="2:13" ht="13.5" customHeight="1">
      <c r="B32" s="6">
        <v>100</v>
      </c>
      <c r="C32" s="6" t="s">
        <v>13</v>
      </c>
      <c r="D32" s="6">
        <v>4</v>
      </c>
      <c r="E32" s="6" t="s">
        <v>9</v>
      </c>
      <c r="F32" s="6">
        <v>4</v>
      </c>
      <c r="G32" s="27" t="s">
        <v>36</v>
      </c>
      <c r="H32" s="8">
        <v>0.08333333333333333</v>
      </c>
      <c r="I32" s="7"/>
      <c r="J32" s="1" t="s">
        <v>68</v>
      </c>
      <c r="M32" s="6">
        <f t="shared" si="1"/>
        <v>1600</v>
      </c>
    </row>
    <row r="33" spans="1:13" ht="13.5" customHeight="1">
      <c r="A33" s="3" t="s">
        <v>22</v>
      </c>
      <c r="B33" s="6">
        <v>100</v>
      </c>
      <c r="G33" s="27"/>
      <c r="H33" s="8"/>
      <c r="I33" s="7"/>
      <c r="M33" s="6">
        <f t="shared" si="1"/>
        <v>100</v>
      </c>
    </row>
    <row r="34" spans="1:13" ht="13.5" customHeight="1">
      <c r="A34" s="3" t="s">
        <v>48</v>
      </c>
      <c r="B34" s="6">
        <v>50</v>
      </c>
      <c r="C34" s="6" t="s">
        <v>14</v>
      </c>
      <c r="D34" s="6">
        <v>4</v>
      </c>
      <c r="G34" s="27" t="s">
        <v>60</v>
      </c>
      <c r="H34" s="8">
        <v>0.052083333333333336</v>
      </c>
      <c r="I34" s="7" t="s">
        <v>63</v>
      </c>
      <c r="M34" s="6">
        <f t="shared" si="1"/>
        <v>200</v>
      </c>
    </row>
    <row r="35" spans="1:13" ht="13.5" customHeight="1">
      <c r="A35" s="3" t="s">
        <v>37</v>
      </c>
      <c r="B35" s="6">
        <v>100</v>
      </c>
      <c r="C35" s="6" t="s">
        <v>35</v>
      </c>
      <c r="D35" s="6">
        <v>2</v>
      </c>
      <c r="G35" s="27" t="s">
        <v>60</v>
      </c>
      <c r="H35" s="8">
        <v>0.10416666666666667</v>
      </c>
      <c r="I35" s="7"/>
      <c r="J35" s="1" t="s">
        <v>69</v>
      </c>
      <c r="M35" s="6">
        <f t="shared" si="1"/>
        <v>200</v>
      </c>
    </row>
    <row r="36" spans="1:13" ht="13.5" customHeight="1">
      <c r="A36" s="3" t="s">
        <v>23</v>
      </c>
      <c r="B36" s="6">
        <v>300</v>
      </c>
      <c r="G36" s="27"/>
      <c r="H36" s="8"/>
      <c r="I36" s="7"/>
      <c r="M36" s="6">
        <f t="shared" si="1"/>
        <v>300</v>
      </c>
    </row>
    <row r="37" spans="1:12" ht="13.5" customHeight="1">
      <c r="A37" s="13" t="s">
        <v>6</v>
      </c>
      <c r="B37" s="19">
        <f>SUM(M30:M36)</f>
        <v>3600</v>
      </c>
      <c r="C37" s="14" t="s">
        <v>7</v>
      </c>
      <c r="D37" s="2"/>
      <c r="E37" s="2"/>
      <c r="F37" s="2"/>
      <c r="G37" s="27"/>
      <c r="H37" s="15"/>
      <c r="I37" s="16"/>
      <c r="J37" s="17"/>
      <c r="K37" s="16"/>
      <c r="L37" s="2"/>
    </row>
    <row r="38" spans="1:12" ht="13.5" customHeight="1" thickBot="1">
      <c r="A38" s="18" t="s">
        <v>8</v>
      </c>
      <c r="B38" s="38" t="s">
        <v>70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ht="13.5" customHeight="1" thickTop="1"/>
    <row r="40" spans="1:12" ht="13.5" customHeight="1" thickBot="1">
      <c r="A40" s="40">
        <f>A1+5</f>
        <v>40040</v>
      </c>
      <c r="B40" s="40"/>
      <c r="C40" s="40"/>
      <c r="D40" s="40"/>
      <c r="E40" s="39" t="str">
        <f>TEXT(A40,"（aaa）")</f>
        <v>(土)</v>
      </c>
      <c r="F40" s="39"/>
      <c r="G40" s="9"/>
      <c r="H40" s="10"/>
      <c r="I40" s="11" t="s">
        <v>33</v>
      </c>
      <c r="J40" s="12"/>
      <c r="K40" s="22">
        <v>0.6458333333333334</v>
      </c>
      <c r="L40" s="22">
        <v>0.7291666666666666</v>
      </c>
    </row>
    <row r="41" spans="1:13" ht="13.5" customHeight="1" thickTop="1">
      <c r="A41" s="3" t="s">
        <v>3</v>
      </c>
      <c r="B41" s="6">
        <v>400</v>
      </c>
      <c r="I41" s="7"/>
      <c r="K41" s="1"/>
      <c r="L41" s="1"/>
      <c r="M41" s="6">
        <f aca="true" t="shared" si="2" ref="M41:M55">IF(F41&gt;1,B41*D41*F41,IF(D41&gt;1,B41*D41,B41))</f>
        <v>400</v>
      </c>
    </row>
    <row r="42" spans="2:13" ht="13.5" customHeight="1">
      <c r="B42" s="6">
        <v>50</v>
      </c>
      <c r="C42" s="6" t="s">
        <v>2</v>
      </c>
      <c r="D42" s="6">
        <v>8</v>
      </c>
      <c r="G42" s="3" t="s">
        <v>40</v>
      </c>
      <c r="H42" s="8">
        <v>0.052083333333333336</v>
      </c>
      <c r="I42" s="7" t="s">
        <v>71</v>
      </c>
      <c r="K42" s="1"/>
      <c r="L42" s="1"/>
      <c r="M42" s="6">
        <f t="shared" si="2"/>
        <v>400</v>
      </c>
    </row>
    <row r="43" spans="1:13" ht="13.5" customHeight="1">
      <c r="A43" s="3" t="s">
        <v>28</v>
      </c>
      <c r="B43" s="6">
        <v>50</v>
      </c>
      <c r="C43" s="6" t="s">
        <v>18</v>
      </c>
      <c r="D43" s="6">
        <v>4</v>
      </c>
      <c r="G43" s="3" t="s">
        <v>26</v>
      </c>
      <c r="H43" s="8">
        <v>0.0625</v>
      </c>
      <c r="I43" s="7" t="s">
        <v>72</v>
      </c>
      <c r="K43" s="1"/>
      <c r="L43" s="1"/>
      <c r="M43" s="6">
        <f t="shared" si="2"/>
        <v>200</v>
      </c>
    </row>
    <row r="44" spans="1:13" ht="13.5" customHeight="1">
      <c r="A44" s="3" t="s">
        <v>41</v>
      </c>
      <c r="B44" s="6">
        <v>100</v>
      </c>
      <c r="H44" s="8"/>
      <c r="I44" s="7"/>
      <c r="K44" s="1"/>
      <c r="L44" s="1"/>
      <c r="M44" s="6">
        <f t="shared" si="2"/>
        <v>100</v>
      </c>
    </row>
    <row r="45" spans="1:13" ht="13.5" customHeight="1">
      <c r="A45" s="3" t="s">
        <v>73</v>
      </c>
      <c r="B45" s="6">
        <v>400</v>
      </c>
      <c r="G45" s="3" t="s">
        <v>74</v>
      </c>
      <c r="H45" s="8"/>
      <c r="I45" s="7" t="s">
        <v>75</v>
      </c>
      <c r="K45" s="1"/>
      <c r="L45" s="1"/>
      <c r="M45" s="6">
        <f t="shared" si="2"/>
        <v>400</v>
      </c>
    </row>
    <row r="46" spans="2:13" ht="13.5" customHeight="1">
      <c r="B46" s="6">
        <v>50</v>
      </c>
      <c r="C46" s="6" t="s">
        <v>18</v>
      </c>
      <c r="D46" s="6">
        <v>4</v>
      </c>
      <c r="G46" s="3" t="s">
        <v>26</v>
      </c>
      <c r="H46" s="8">
        <v>0.0625</v>
      </c>
      <c r="I46" s="7" t="s">
        <v>38</v>
      </c>
      <c r="K46" s="1"/>
      <c r="L46" s="1"/>
      <c r="M46" s="6">
        <f t="shared" si="2"/>
        <v>200</v>
      </c>
    </row>
    <row r="47" spans="1:13" ht="13.5" customHeight="1">
      <c r="A47" s="3" t="s">
        <v>41</v>
      </c>
      <c r="B47" s="6">
        <v>100</v>
      </c>
      <c r="H47" s="8"/>
      <c r="I47" s="35"/>
      <c r="K47" s="1"/>
      <c r="L47" s="1"/>
      <c r="M47" s="6">
        <f t="shared" si="2"/>
        <v>100</v>
      </c>
    </row>
    <row r="48" spans="1:13" ht="13.5" customHeight="1">
      <c r="A48" s="3" t="s">
        <v>42</v>
      </c>
      <c r="B48" s="6">
        <v>50</v>
      </c>
      <c r="C48" s="6" t="s">
        <v>18</v>
      </c>
      <c r="D48" s="6">
        <v>4</v>
      </c>
      <c r="E48" s="6" t="s">
        <v>18</v>
      </c>
      <c r="F48" s="6">
        <v>2</v>
      </c>
      <c r="G48" s="3" t="s">
        <v>26</v>
      </c>
      <c r="H48" s="8">
        <v>0.05555555555555555</v>
      </c>
      <c r="I48" s="7" t="s">
        <v>76</v>
      </c>
      <c r="J48" s="1" t="s">
        <v>78</v>
      </c>
      <c r="K48" s="1"/>
      <c r="L48" s="1"/>
      <c r="M48" s="6">
        <f t="shared" si="2"/>
        <v>400</v>
      </c>
    </row>
    <row r="49" spans="1:13" ht="13.5" customHeight="1">
      <c r="A49" s="3" t="s">
        <v>28</v>
      </c>
      <c r="B49" s="6">
        <v>50</v>
      </c>
      <c r="C49" s="6" t="s">
        <v>18</v>
      </c>
      <c r="D49" s="6">
        <v>4</v>
      </c>
      <c r="E49" s="6" t="s">
        <v>18</v>
      </c>
      <c r="F49" s="6">
        <v>2</v>
      </c>
      <c r="G49" s="3" t="s">
        <v>43</v>
      </c>
      <c r="H49" s="8">
        <v>0.0625</v>
      </c>
      <c r="I49" s="7" t="s">
        <v>77</v>
      </c>
      <c r="J49" s="1" t="s">
        <v>79</v>
      </c>
      <c r="K49" s="1"/>
      <c r="L49" s="1"/>
      <c r="M49" s="6">
        <f t="shared" si="2"/>
        <v>400</v>
      </c>
    </row>
    <row r="50" spans="1:13" ht="13.5" customHeight="1">
      <c r="A50" s="3" t="s">
        <v>41</v>
      </c>
      <c r="B50" s="6">
        <v>100</v>
      </c>
      <c r="H50" s="8"/>
      <c r="I50" s="36"/>
      <c r="K50" s="1"/>
      <c r="L50" s="1"/>
      <c r="M50" s="6">
        <f>IF(F50&gt;1,B50*D50*F50,IF(D50&gt;1,B50*D50,B50))</f>
        <v>100</v>
      </c>
    </row>
    <row r="51" spans="1:13" ht="13.5" customHeight="1">
      <c r="A51" s="3" t="s">
        <v>4</v>
      </c>
      <c r="B51" s="6">
        <v>100</v>
      </c>
      <c r="C51" s="6" t="s">
        <v>2</v>
      </c>
      <c r="D51" s="6">
        <v>1</v>
      </c>
      <c r="G51" s="3" t="s">
        <v>80</v>
      </c>
      <c r="H51" s="8"/>
      <c r="I51" s="36" t="s">
        <v>81</v>
      </c>
      <c r="J51" s="1" t="s">
        <v>82</v>
      </c>
      <c r="K51" s="1"/>
      <c r="L51" s="1"/>
      <c r="M51" s="6">
        <f>IF(F51&gt;1,B51*D51*F51,IF(D51&gt;1,B51*D51,B51))</f>
        <v>100</v>
      </c>
    </row>
    <row r="52" spans="2:13" ht="13.5" customHeight="1">
      <c r="B52" s="6">
        <v>50</v>
      </c>
      <c r="C52" s="6" t="s">
        <v>44</v>
      </c>
      <c r="D52" s="6">
        <v>1</v>
      </c>
      <c r="G52" s="3" t="s">
        <v>45</v>
      </c>
      <c r="H52" s="8"/>
      <c r="I52" s="7" t="s">
        <v>46</v>
      </c>
      <c r="J52" s="1" t="s">
        <v>83</v>
      </c>
      <c r="K52" s="1"/>
      <c r="L52" s="1"/>
      <c r="M52" s="6">
        <f t="shared" si="2"/>
        <v>50</v>
      </c>
    </row>
    <row r="53" spans="2:13" ht="13.5" customHeight="1">
      <c r="B53" s="6">
        <v>25</v>
      </c>
      <c r="C53" s="6" t="s">
        <v>2</v>
      </c>
      <c r="D53" s="6">
        <v>1</v>
      </c>
      <c r="G53" s="3" t="s">
        <v>80</v>
      </c>
      <c r="H53" s="8"/>
      <c r="I53" s="7" t="s">
        <v>84</v>
      </c>
      <c r="J53" s="1" t="s">
        <v>85</v>
      </c>
      <c r="K53" s="1"/>
      <c r="L53" s="1"/>
      <c r="M53" s="6">
        <f t="shared" si="2"/>
        <v>25</v>
      </c>
    </row>
    <row r="54" spans="1:13" ht="13.5" customHeight="1">
      <c r="A54" s="3" t="s">
        <v>34</v>
      </c>
      <c r="B54" s="6">
        <v>125</v>
      </c>
      <c r="I54" s="29"/>
      <c r="K54" s="1"/>
      <c r="L54" s="1"/>
      <c r="M54" s="6">
        <f t="shared" si="2"/>
        <v>125</v>
      </c>
    </row>
    <row r="55" spans="1:13" ht="13.5" customHeight="1">
      <c r="A55" s="13" t="s">
        <v>30</v>
      </c>
      <c r="B55" s="19">
        <f>SUM(M41:M54)</f>
        <v>3000</v>
      </c>
      <c r="C55" s="14" t="s">
        <v>31</v>
      </c>
      <c r="D55" s="2"/>
      <c r="E55" s="2"/>
      <c r="F55" s="2"/>
      <c r="G55" s="13"/>
      <c r="H55" s="15"/>
      <c r="I55" s="31"/>
      <c r="J55" s="32"/>
      <c r="K55" s="33"/>
      <c r="L55" s="33"/>
      <c r="M55" s="6">
        <f t="shared" si="2"/>
        <v>3000</v>
      </c>
    </row>
    <row r="56" spans="1:12" ht="13.5" customHeight="1" thickBot="1">
      <c r="A56" s="18" t="s">
        <v>5</v>
      </c>
      <c r="B56" s="38" t="s">
        <v>86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3.5" customHeight="1" thickTop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ht="13.5" customHeight="1" thickBot="1">
      <c r="A58" s="40">
        <f>A9+5</f>
        <v>40041</v>
      </c>
      <c r="B58" s="40"/>
      <c r="C58" s="40"/>
      <c r="D58" s="40"/>
      <c r="E58" s="39" t="str">
        <f>TEXT(A58,"（aaa）")</f>
        <v>(日)</v>
      </c>
      <c r="F58" s="39"/>
      <c r="G58" s="9"/>
      <c r="H58" s="10"/>
      <c r="I58" s="11" t="s">
        <v>0</v>
      </c>
      <c r="J58" s="21"/>
      <c r="K58" s="22"/>
      <c r="L58" s="22"/>
    </row>
    <row r="59" spans="9:13" ht="13.5" customHeight="1" thickTop="1">
      <c r="I59" s="7"/>
      <c r="K59" s="6"/>
      <c r="M59" s="6">
        <f>IF(F59&gt;1,B59*D59*F59,IF(D59&gt;1,B59*D59,B59))</f>
        <v>0</v>
      </c>
    </row>
    <row r="60" spans="9:13" ht="13.5" customHeight="1">
      <c r="I60" s="7"/>
      <c r="J60" s="30"/>
      <c r="K60" s="29"/>
      <c r="L60" s="29"/>
      <c r="M60" s="6">
        <f>IF(F60&gt;1,B60*D60*F60,IF(D60&gt;1,B60*D60,B60))</f>
        <v>0</v>
      </c>
    </row>
    <row r="61" spans="1:12" ht="13.5" customHeight="1">
      <c r="A61" s="13" t="s">
        <v>15</v>
      </c>
      <c r="B61" s="19">
        <f>SUM(M59:M60)</f>
        <v>0</v>
      </c>
      <c r="C61" s="14" t="s">
        <v>16</v>
      </c>
      <c r="D61" s="2"/>
      <c r="E61" s="2"/>
      <c r="F61" s="2"/>
      <c r="H61" s="15"/>
      <c r="I61" s="31"/>
      <c r="J61" s="17"/>
      <c r="K61" s="28"/>
      <c r="L61" s="2"/>
    </row>
    <row r="62" spans="1:12" ht="13.5" customHeight="1" thickBot="1">
      <c r="A62" s="18" t="s">
        <v>17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9:10" ht="13.5" customHeight="1" thickTop="1">
      <c r="I63" s="24" t="s">
        <v>1</v>
      </c>
      <c r="J63" s="20">
        <f>SUM(B16,B26,B37,B55)</f>
        <v>11100</v>
      </c>
    </row>
  </sheetData>
  <mergeCells count="20">
    <mergeCell ref="B62:L62"/>
    <mergeCell ref="E58:F58"/>
    <mergeCell ref="A40:D40"/>
    <mergeCell ref="E40:F40"/>
    <mergeCell ref="B38:L38"/>
    <mergeCell ref="A58:D58"/>
    <mergeCell ref="B56:L56"/>
    <mergeCell ref="A19:D19"/>
    <mergeCell ref="B27:L27"/>
    <mergeCell ref="E29:F29"/>
    <mergeCell ref="A29:D29"/>
    <mergeCell ref="E19:F19"/>
    <mergeCell ref="B17:L17"/>
    <mergeCell ref="E1:F1"/>
    <mergeCell ref="E9:F9"/>
    <mergeCell ref="A11:D11"/>
    <mergeCell ref="E11:F11"/>
    <mergeCell ref="A1:D1"/>
    <mergeCell ref="A9:D9"/>
    <mergeCell ref="B7:L7"/>
  </mergeCells>
  <dataValidations count="2">
    <dataValidation allowBlank="1" showInputMessage="1" showErrorMessage="1" imeMode="off" sqref="B55:H55 C3:H5 B2:H2 B12:H16 B3:B4 B6:H6 B30:H37 B20:H26 H41:H54 B41:F54 G42:G53 B59:H61"/>
    <dataValidation type="list" allowBlank="1" showInputMessage="1" showErrorMessage="1" imeMode="off" sqref="G54 G41">
      <formula1>#REF!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SheetLayoutView="100" workbookViewId="0" topLeftCell="A39">
      <selection activeCell="I56" sqref="I56"/>
    </sheetView>
  </sheetViews>
  <sheetFormatPr defaultColWidth="9.00390625" defaultRowHeight="13.5" customHeight="1"/>
  <cols>
    <col min="1" max="1" width="5.375" style="3" customWidth="1"/>
    <col min="2" max="2" width="5.875" style="6" customWidth="1"/>
    <col min="3" max="3" width="1.4921875" style="6" customWidth="1"/>
    <col min="4" max="4" width="2.75390625" style="6" customWidth="1"/>
    <col min="5" max="5" width="1.4921875" style="6" customWidth="1"/>
    <col min="6" max="6" width="2.00390625" style="6" customWidth="1"/>
    <col min="7" max="7" width="4.75390625" style="3" customWidth="1"/>
    <col min="8" max="8" width="5.375" style="4" customWidth="1"/>
    <col min="9" max="9" width="27.25390625" style="5" customWidth="1"/>
    <col min="10" max="10" width="22.75390625" style="1" customWidth="1"/>
    <col min="11" max="11" width="5.875" style="5" customWidth="1"/>
    <col min="12" max="12" width="5.75390625" style="6" customWidth="1"/>
    <col min="13" max="13" width="5.00390625" style="6" customWidth="1"/>
    <col min="14" max="16384" width="8.875" style="6" customWidth="1"/>
  </cols>
  <sheetData>
    <row r="1" spans="1:12" ht="13.5" customHeight="1" thickBot="1">
      <c r="A1" s="40">
        <v>40042</v>
      </c>
      <c r="B1" s="40"/>
      <c r="C1" s="40"/>
      <c r="D1" s="40"/>
      <c r="E1" s="39" t="str">
        <f>TEXT(A1,"（aaa）")</f>
        <v>(月)</v>
      </c>
      <c r="F1" s="39"/>
      <c r="G1" s="9"/>
      <c r="H1" s="10"/>
      <c r="I1" s="11" t="s">
        <v>87</v>
      </c>
      <c r="J1" s="23"/>
      <c r="K1" s="22">
        <v>0.8645833333333334</v>
      </c>
      <c r="L1" s="22">
        <v>0.8854166666666666</v>
      </c>
    </row>
    <row r="2" spans="1:13" ht="13.5" customHeight="1" thickTop="1">
      <c r="A2" s="3" t="s">
        <v>88</v>
      </c>
      <c r="B2" s="6">
        <v>150</v>
      </c>
      <c r="G2" s="27"/>
      <c r="I2" s="7"/>
      <c r="M2" s="6">
        <f>IF(F2&gt;1,B2*D2*F2,IF(D2&gt;1,B2*D2,B2))</f>
        <v>150</v>
      </c>
    </row>
    <row r="3" spans="1:13" ht="13.5" customHeight="1">
      <c r="A3" s="3" t="s">
        <v>89</v>
      </c>
      <c r="B3" s="6">
        <v>50</v>
      </c>
      <c r="C3" s="6" t="s">
        <v>90</v>
      </c>
      <c r="D3" s="6">
        <v>8</v>
      </c>
      <c r="G3" s="27"/>
      <c r="H3" s="8">
        <v>0.04861111111111111</v>
      </c>
      <c r="I3" s="37" t="s">
        <v>137</v>
      </c>
      <c r="J3" s="6"/>
      <c r="M3" s="6">
        <f>IF(F3&gt;1,B3*D3*F3,IF(D3&gt;1,B3*D3,B3))</f>
        <v>400</v>
      </c>
    </row>
    <row r="4" spans="1:13" ht="13.5" customHeight="1">
      <c r="A4" s="3" t="s">
        <v>91</v>
      </c>
      <c r="B4" s="6">
        <v>100</v>
      </c>
      <c r="C4" s="6" t="s">
        <v>90</v>
      </c>
      <c r="D4" s="6">
        <v>2</v>
      </c>
      <c r="G4" s="27" t="s">
        <v>60</v>
      </c>
      <c r="H4" s="8">
        <v>0.09375</v>
      </c>
      <c r="I4" s="37" t="s">
        <v>135</v>
      </c>
      <c r="J4" s="6" t="s">
        <v>136</v>
      </c>
      <c r="M4" s="6">
        <f>IF(F4&gt;1,B4*D4*F4,IF(D4&gt;1,B4*D4,B4))</f>
        <v>200</v>
      </c>
    </row>
    <row r="5" spans="1:13" ht="13.5" customHeight="1">
      <c r="A5" s="3" t="s">
        <v>92</v>
      </c>
      <c r="B5" s="34">
        <v>150</v>
      </c>
      <c r="G5" s="27"/>
      <c r="I5" s="37"/>
      <c r="J5" s="6"/>
      <c r="M5" s="6">
        <f>IF(F5&gt;1,B5*D5*F5,IF(D5&gt;1,B5*D5,B5))</f>
        <v>150</v>
      </c>
    </row>
    <row r="6" spans="1:12" ht="13.5" customHeight="1">
      <c r="A6" s="13" t="s">
        <v>93</v>
      </c>
      <c r="B6" s="19">
        <f>SUM(M2:M5)</f>
        <v>900</v>
      </c>
      <c r="C6" s="14" t="s">
        <v>94</v>
      </c>
      <c r="D6" s="2"/>
      <c r="E6" s="2"/>
      <c r="F6" s="2"/>
      <c r="G6" s="27"/>
      <c r="H6" s="15"/>
      <c r="I6" s="31"/>
      <c r="J6" s="17"/>
      <c r="K6" s="16"/>
      <c r="L6" s="2"/>
    </row>
    <row r="7" spans="1:12" ht="13.5" customHeight="1" thickBot="1">
      <c r="A7" s="18" t="s">
        <v>95</v>
      </c>
      <c r="B7" s="38" t="s">
        <v>138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8" ht="13.5" customHeight="1" thickTop="1"/>
    <row r="9" spans="1:12" ht="13.5" customHeight="1" thickBot="1">
      <c r="A9" s="40">
        <f>A1+1</f>
        <v>40043</v>
      </c>
      <c r="B9" s="40"/>
      <c r="C9" s="40"/>
      <c r="D9" s="40"/>
      <c r="E9" s="39" t="str">
        <f>TEXT(A9,"（aaa）")</f>
        <v>(火)</v>
      </c>
      <c r="F9" s="39"/>
      <c r="G9" s="9"/>
      <c r="H9" s="10"/>
      <c r="I9" s="11" t="s">
        <v>0</v>
      </c>
      <c r="J9" s="12"/>
      <c r="K9" s="22"/>
      <c r="L9" s="22"/>
    </row>
    <row r="10" ht="13.5" customHeight="1" thickTop="1"/>
    <row r="11" spans="1:12" ht="13.5" customHeight="1" thickBot="1">
      <c r="A11" s="40">
        <f>A1+2</f>
        <v>40044</v>
      </c>
      <c r="B11" s="40"/>
      <c r="C11" s="40"/>
      <c r="D11" s="40"/>
      <c r="E11" s="39" t="str">
        <f>TEXT(A11,"（aaa）")</f>
        <v>(水)</v>
      </c>
      <c r="F11" s="39"/>
      <c r="G11" s="9"/>
      <c r="H11" s="10"/>
      <c r="I11" s="11" t="s">
        <v>96</v>
      </c>
      <c r="J11" s="12"/>
      <c r="K11" s="22">
        <v>0.8472222222222222</v>
      </c>
      <c r="L11" s="22">
        <v>0.8854166666666666</v>
      </c>
    </row>
    <row r="12" spans="1:13" ht="13.5" customHeight="1" thickTop="1">
      <c r="A12" s="3" t="s">
        <v>97</v>
      </c>
      <c r="B12" s="6">
        <v>600</v>
      </c>
      <c r="G12" s="27"/>
      <c r="I12" s="7"/>
      <c r="M12" s="6">
        <f>IF(F12&gt;1,B12*D12*F12,IF(D12&gt;1,B12*D12,B12))</f>
        <v>600</v>
      </c>
    </row>
    <row r="13" spans="1:13" ht="13.5" customHeight="1">
      <c r="A13" s="3" t="s">
        <v>98</v>
      </c>
      <c r="B13" s="6">
        <v>50</v>
      </c>
      <c r="C13" s="6" t="s">
        <v>99</v>
      </c>
      <c r="D13" s="6">
        <v>4</v>
      </c>
      <c r="E13" s="6" t="s">
        <v>9</v>
      </c>
      <c r="F13" s="6">
        <v>2</v>
      </c>
      <c r="G13" s="27" t="s">
        <v>60</v>
      </c>
      <c r="H13" s="8"/>
      <c r="I13" s="7" t="s">
        <v>139</v>
      </c>
      <c r="M13" s="6">
        <f>IF(F13&gt;1,B13*D13*F13,IF(D13&gt;1,B13*D13,B13))</f>
        <v>400</v>
      </c>
    </row>
    <row r="14" spans="1:13" ht="13.5" customHeight="1">
      <c r="A14" s="3" t="s">
        <v>11</v>
      </c>
      <c r="B14" s="6">
        <v>100</v>
      </c>
      <c r="C14" s="6" t="s">
        <v>9</v>
      </c>
      <c r="D14" s="6">
        <v>4</v>
      </c>
      <c r="G14" s="27" t="s">
        <v>60</v>
      </c>
      <c r="H14" s="8">
        <v>0.08333333333333333</v>
      </c>
      <c r="I14" s="7" t="s">
        <v>143</v>
      </c>
      <c r="J14" s="1" t="s">
        <v>140</v>
      </c>
      <c r="M14" s="6">
        <f>IF(F14&gt;1,B14*D14*F14,IF(D14&gt;1,B14*D14,B14))</f>
        <v>400</v>
      </c>
    </row>
    <row r="15" spans="2:13" ht="13.5" customHeight="1">
      <c r="B15" s="6">
        <v>50</v>
      </c>
      <c r="C15" s="6" t="s">
        <v>99</v>
      </c>
      <c r="D15" s="6">
        <v>4</v>
      </c>
      <c r="G15" s="27" t="s">
        <v>60</v>
      </c>
      <c r="H15" s="8">
        <v>0.08333333333333333</v>
      </c>
      <c r="I15" s="7" t="s">
        <v>144</v>
      </c>
      <c r="J15" s="6" t="s">
        <v>142</v>
      </c>
      <c r="M15" s="6">
        <f>IF(F15&gt;1,B15*D15*F15,IF(D15&gt;1,B15*D15,B15))</f>
        <v>200</v>
      </c>
    </row>
    <row r="16" spans="1:13" ht="13.5" customHeight="1">
      <c r="A16" s="3" t="s">
        <v>100</v>
      </c>
      <c r="B16" s="6">
        <v>200</v>
      </c>
      <c r="G16" s="27"/>
      <c r="H16" s="8"/>
      <c r="I16" s="7"/>
      <c r="M16" s="6">
        <f>IF(F16&gt;1,B16*D16*F16,IF(D16&gt;1,B16*D16,B16))</f>
        <v>200</v>
      </c>
    </row>
    <row r="17" spans="1:12" ht="13.5" customHeight="1">
      <c r="A17" s="13" t="s">
        <v>101</v>
      </c>
      <c r="B17" s="19">
        <f>SUM(M12:M16)</f>
        <v>1800</v>
      </c>
      <c r="C17" s="14" t="s">
        <v>102</v>
      </c>
      <c r="D17" s="2"/>
      <c r="E17" s="2"/>
      <c r="F17" s="2"/>
      <c r="G17" s="27"/>
      <c r="H17" s="15"/>
      <c r="I17" s="16"/>
      <c r="J17" s="17"/>
      <c r="K17" s="16"/>
      <c r="L17" s="2"/>
    </row>
    <row r="18" spans="1:12" ht="13.5" customHeight="1" thickBot="1">
      <c r="A18" s="18" t="s">
        <v>103</v>
      </c>
      <c r="B18" s="38" t="s">
        <v>141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ht="13.5" customHeight="1" thickTop="1"/>
    <row r="20" spans="1:12" ht="13.5" customHeight="1" thickBot="1">
      <c r="A20" s="40">
        <f>A1+3</f>
        <v>40045</v>
      </c>
      <c r="B20" s="40"/>
      <c r="C20" s="40"/>
      <c r="D20" s="40"/>
      <c r="E20" s="39" t="str">
        <f>TEXT(A20,"（aaa）")</f>
        <v>(木)</v>
      </c>
      <c r="F20" s="39"/>
      <c r="G20" s="9"/>
      <c r="H20" s="10"/>
      <c r="I20" s="11" t="s">
        <v>104</v>
      </c>
      <c r="J20" s="12"/>
      <c r="K20" s="22">
        <v>0.8541666666666666</v>
      </c>
      <c r="L20" s="22">
        <v>0.8854166666666666</v>
      </c>
    </row>
    <row r="21" spans="1:13" ht="13.5" customHeight="1" thickTop="1">
      <c r="A21" s="3" t="s">
        <v>105</v>
      </c>
      <c r="B21" s="6">
        <v>500</v>
      </c>
      <c r="G21" s="27"/>
      <c r="I21" s="7" t="s">
        <v>106</v>
      </c>
      <c r="M21" s="6">
        <f>IF(F21&gt;1,B21*D21*F21,IF(D21&gt;1,B21*D21,B21))</f>
        <v>500</v>
      </c>
    </row>
    <row r="22" spans="1:13" ht="13.5" customHeight="1">
      <c r="A22" s="3" t="s">
        <v>107</v>
      </c>
      <c r="B22" s="6">
        <v>50</v>
      </c>
      <c r="C22" s="6" t="s">
        <v>108</v>
      </c>
      <c r="D22" s="6">
        <v>12</v>
      </c>
      <c r="G22" s="27" t="s">
        <v>145</v>
      </c>
      <c r="H22" s="8">
        <v>0.04861111111111111</v>
      </c>
      <c r="I22" s="7" t="s">
        <v>109</v>
      </c>
      <c r="M22" s="6">
        <f>IF(F22&gt;1,B22*D22*F22,IF(D22&gt;1,B22*D22,B22))</f>
        <v>600</v>
      </c>
    </row>
    <row r="23" spans="1:13" ht="13.5" customHeight="1">
      <c r="A23" s="3" t="s">
        <v>110</v>
      </c>
      <c r="B23" s="6">
        <v>100</v>
      </c>
      <c r="C23" s="6" t="s">
        <v>108</v>
      </c>
      <c r="D23" s="6">
        <v>4</v>
      </c>
      <c r="G23" s="27" t="s">
        <v>146</v>
      </c>
      <c r="H23" s="8">
        <v>0.08333333333333333</v>
      </c>
      <c r="I23" s="7" t="s">
        <v>143</v>
      </c>
      <c r="J23" s="1" t="s">
        <v>140</v>
      </c>
      <c r="M23" s="6">
        <f>IF(F23&gt;1,B23*D23*F23,IF(D23&gt;1,B23*D23,B23))</f>
        <v>400</v>
      </c>
    </row>
    <row r="24" spans="1:13" ht="13.5" customHeight="1">
      <c r="A24" s="3" t="s">
        <v>107</v>
      </c>
      <c r="B24" s="6">
        <v>50</v>
      </c>
      <c r="C24" s="6" t="s">
        <v>108</v>
      </c>
      <c r="D24" s="6">
        <v>4</v>
      </c>
      <c r="G24" s="27" t="s">
        <v>111</v>
      </c>
      <c r="H24" s="8">
        <v>0.07291666666666667</v>
      </c>
      <c r="I24" s="7" t="s">
        <v>144</v>
      </c>
      <c r="J24" s="6" t="s">
        <v>147</v>
      </c>
      <c r="M24" s="6">
        <f>IF(F24&gt;1,B24*D24*F24,IF(D24&gt;1,B24*D24,B24))</f>
        <v>200</v>
      </c>
    </row>
    <row r="25" spans="1:13" ht="13.5" customHeight="1">
      <c r="A25" s="3" t="s">
        <v>112</v>
      </c>
      <c r="B25" s="6">
        <v>100</v>
      </c>
      <c r="G25" s="27"/>
      <c r="H25" s="8"/>
      <c r="I25" s="7"/>
      <c r="M25" s="6">
        <f>IF(F25&gt;1,B25*D25*F25,IF(D25&gt;1,B25*D25,B25))</f>
        <v>100</v>
      </c>
    </row>
    <row r="26" spans="1:12" ht="13.5" customHeight="1">
      <c r="A26" s="13" t="s">
        <v>113</v>
      </c>
      <c r="B26" s="19">
        <f>SUM(M21:M25)</f>
        <v>1800</v>
      </c>
      <c r="C26" s="14" t="s">
        <v>114</v>
      </c>
      <c r="D26" s="2"/>
      <c r="E26" s="2"/>
      <c r="F26" s="2"/>
      <c r="G26" s="27"/>
      <c r="H26" s="15"/>
      <c r="I26" s="16"/>
      <c r="J26" s="17"/>
      <c r="K26" s="16"/>
      <c r="L26" s="2"/>
    </row>
    <row r="27" spans="1:12" ht="13.5" customHeight="1" thickBot="1">
      <c r="A27" s="18" t="s">
        <v>115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ht="13.5" customHeight="1" thickTop="1"/>
    <row r="29" spans="1:12" ht="13.5" customHeight="1" thickBot="1">
      <c r="A29" s="40">
        <f>A1+4</f>
        <v>40046</v>
      </c>
      <c r="B29" s="40"/>
      <c r="C29" s="40"/>
      <c r="D29" s="40"/>
      <c r="E29" s="39" t="str">
        <f>TEXT(A29,"（aaa）")</f>
        <v>(金)</v>
      </c>
      <c r="F29" s="39"/>
      <c r="G29" s="9"/>
      <c r="H29" s="10"/>
      <c r="I29" s="11" t="s">
        <v>148</v>
      </c>
      <c r="J29" s="12"/>
      <c r="K29" s="22">
        <v>0.8125</v>
      </c>
      <c r="L29" s="22">
        <v>0.8645833333333334</v>
      </c>
    </row>
    <row r="30" spans="1:13" ht="13.5" customHeight="1" thickTop="1">
      <c r="A30" s="3" t="s">
        <v>116</v>
      </c>
      <c r="B30" s="6">
        <v>200</v>
      </c>
      <c r="G30" s="27"/>
      <c r="I30" s="7"/>
      <c r="M30" s="6">
        <f aca="true" t="shared" si="0" ref="M30:M37">IF(F30&gt;1,B30*D30*F30,IF(D30&gt;1,B30*D30,B30))</f>
        <v>200</v>
      </c>
    </row>
    <row r="31" spans="1:13" ht="13.5" customHeight="1">
      <c r="A31" s="3" t="s">
        <v>117</v>
      </c>
      <c r="B31" s="6">
        <v>75</v>
      </c>
      <c r="C31" s="6" t="s">
        <v>118</v>
      </c>
      <c r="D31" s="6">
        <v>6</v>
      </c>
      <c r="G31" s="27" t="s">
        <v>74</v>
      </c>
      <c r="H31" s="8">
        <v>0.0763888888888889</v>
      </c>
      <c r="I31" s="7" t="s">
        <v>149</v>
      </c>
      <c r="M31" s="6">
        <f t="shared" si="0"/>
        <v>450</v>
      </c>
    </row>
    <row r="32" spans="1:13" ht="13.5" customHeight="1">
      <c r="A32" s="3" t="s">
        <v>150</v>
      </c>
      <c r="B32" s="6">
        <v>50</v>
      </c>
      <c r="C32" s="6" t="s">
        <v>118</v>
      </c>
      <c r="D32" s="6">
        <v>8</v>
      </c>
      <c r="G32" s="27" t="s">
        <v>151</v>
      </c>
      <c r="H32" s="8">
        <v>0.04861111111111111</v>
      </c>
      <c r="I32" s="7" t="s">
        <v>152</v>
      </c>
      <c r="M32" s="6">
        <f t="shared" si="0"/>
        <v>400</v>
      </c>
    </row>
    <row r="33" spans="1:13" ht="13.5" customHeight="1">
      <c r="A33" s="3" t="s">
        <v>153</v>
      </c>
      <c r="B33" s="6">
        <v>100</v>
      </c>
      <c r="C33" s="6" t="s">
        <v>2</v>
      </c>
      <c r="D33" s="6">
        <v>5</v>
      </c>
      <c r="G33" s="27" t="s">
        <v>151</v>
      </c>
      <c r="H33" s="8">
        <v>0.08333333333333333</v>
      </c>
      <c r="I33" s="7" t="s">
        <v>154</v>
      </c>
      <c r="J33" s="1" t="s">
        <v>155</v>
      </c>
      <c r="M33" s="6">
        <f t="shared" si="0"/>
        <v>500</v>
      </c>
    </row>
    <row r="34" spans="1:13" ht="13.5" customHeight="1">
      <c r="A34" s="3" t="s">
        <v>22</v>
      </c>
      <c r="B34" s="6">
        <v>50</v>
      </c>
      <c r="G34" s="27"/>
      <c r="H34" s="8"/>
      <c r="I34" s="7"/>
      <c r="M34" s="6">
        <f t="shared" si="0"/>
        <v>50</v>
      </c>
    </row>
    <row r="35" spans="1:13" ht="13.5" customHeight="1">
      <c r="A35" s="3" t="s">
        <v>119</v>
      </c>
      <c r="B35" s="6">
        <v>25</v>
      </c>
      <c r="C35" s="6" t="s">
        <v>118</v>
      </c>
      <c r="D35" s="6">
        <v>4</v>
      </c>
      <c r="E35" s="6" t="s">
        <v>2</v>
      </c>
      <c r="F35" s="6">
        <v>3</v>
      </c>
      <c r="G35" s="27" t="s">
        <v>80</v>
      </c>
      <c r="H35" s="8"/>
      <c r="I35" s="7" t="s">
        <v>156</v>
      </c>
      <c r="M35" s="6">
        <f t="shared" si="0"/>
        <v>300</v>
      </c>
    </row>
    <row r="36" spans="1:13" ht="13.5" customHeight="1">
      <c r="A36" s="3" t="s">
        <v>157</v>
      </c>
      <c r="B36" s="6">
        <v>25</v>
      </c>
      <c r="C36" s="6" t="s">
        <v>2</v>
      </c>
      <c r="D36" s="6">
        <v>8</v>
      </c>
      <c r="G36" s="27" t="s">
        <v>80</v>
      </c>
      <c r="H36" s="8">
        <v>0.041666666666666664</v>
      </c>
      <c r="I36" s="7" t="s">
        <v>158</v>
      </c>
      <c r="M36" s="6">
        <f t="shared" si="0"/>
        <v>200</v>
      </c>
    </row>
    <row r="37" spans="1:13" ht="13.5" customHeight="1">
      <c r="A37" s="3" t="s">
        <v>120</v>
      </c>
      <c r="B37" s="6">
        <v>300</v>
      </c>
      <c r="G37" s="27"/>
      <c r="H37" s="8"/>
      <c r="I37" s="7"/>
      <c r="M37" s="6">
        <f t="shared" si="0"/>
        <v>300</v>
      </c>
    </row>
    <row r="38" spans="1:12" ht="13.5" customHeight="1">
      <c r="A38" s="13" t="s">
        <v>121</v>
      </c>
      <c r="B38" s="19">
        <f>SUM(M30:M37)</f>
        <v>2400</v>
      </c>
      <c r="C38" s="14" t="s">
        <v>122</v>
      </c>
      <c r="D38" s="2"/>
      <c r="E38" s="2"/>
      <c r="F38" s="2"/>
      <c r="G38" s="27"/>
      <c r="H38" s="15"/>
      <c r="I38" s="16"/>
      <c r="J38" s="17"/>
      <c r="K38" s="16"/>
      <c r="L38" s="2"/>
    </row>
    <row r="39" spans="1:12" ht="13.5" customHeight="1" thickBot="1">
      <c r="A39" s="18" t="s">
        <v>123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ht="13.5" customHeight="1" thickTop="1"/>
    <row r="41" spans="1:12" ht="13.5" customHeight="1" thickBot="1">
      <c r="A41" s="40">
        <f>A1+5</f>
        <v>40047</v>
      </c>
      <c r="B41" s="40"/>
      <c r="C41" s="40"/>
      <c r="D41" s="40"/>
      <c r="E41" s="39" t="str">
        <f>TEXT(A41,"（aaa）")</f>
        <v>(土)</v>
      </c>
      <c r="F41" s="39"/>
      <c r="G41" s="9"/>
      <c r="H41" s="10"/>
      <c r="I41" s="11" t="s">
        <v>33</v>
      </c>
      <c r="J41" s="12"/>
      <c r="K41" s="22">
        <v>0.6458333333333334</v>
      </c>
      <c r="L41" s="22">
        <v>0.7083333333333334</v>
      </c>
    </row>
    <row r="42" spans="1:13" ht="13.5" customHeight="1" thickTop="1">
      <c r="A42" s="3" t="s">
        <v>124</v>
      </c>
      <c r="B42" s="6">
        <v>400</v>
      </c>
      <c r="I42" s="7"/>
      <c r="K42" s="1"/>
      <c r="L42" s="1"/>
      <c r="M42" s="6">
        <f aca="true" t="shared" si="1" ref="M42:M51">IF(F42&gt;1,B42*D42*F42,IF(D42&gt;1,B42*D42,B42))</f>
        <v>400</v>
      </c>
    </row>
    <row r="43" spans="1:13" ht="13.5" customHeight="1">
      <c r="A43" s="3" t="s">
        <v>159</v>
      </c>
      <c r="B43" s="6">
        <v>100</v>
      </c>
      <c r="C43" s="6" t="s">
        <v>125</v>
      </c>
      <c r="D43" s="6">
        <v>4</v>
      </c>
      <c r="H43" s="8">
        <v>0.10416666666666667</v>
      </c>
      <c r="I43" s="7" t="s">
        <v>160</v>
      </c>
      <c r="K43" s="1"/>
      <c r="L43" s="1"/>
      <c r="M43" s="6">
        <f t="shared" si="1"/>
        <v>400</v>
      </c>
    </row>
    <row r="44" spans="1:13" ht="13.5" customHeight="1">
      <c r="A44" s="3" t="s">
        <v>161</v>
      </c>
      <c r="B44" s="6">
        <v>50</v>
      </c>
      <c r="C44" s="6" t="s">
        <v>125</v>
      </c>
      <c r="D44" s="6">
        <v>4</v>
      </c>
      <c r="G44" s="3" t="s">
        <v>126</v>
      </c>
      <c r="H44" s="8">
        <v>0.0625</v>
      </c>
      <c r="I44" s="7" t="s">
        <v>27</v>
      </c>
      <c r="K44" s="1"/>
      <c r="L44" s="1"/>
      <c r="M44" s="6">
        <f t="shared" si="1"/>
        <v>200</v>
      </c>
    </row>
    <row r="45" spans="1:13" ht="13.5" customHeight="1">
      <c r="A45" s="3" t="s">
        <v>127</v>
      </c>
      <c r="B45" s="6">
        <v>50</v>
      </c>
      <c r="C45" s="6" t="s">
        <v>32</v>
      </c>
      <c r="D45" s="6">
        <v>4</v>
      </c>
      <c r="G45" s="3" t="s">
        <v>74</v>
      </c>
      <c r="H45" s="8">
        <v>0.05555555555555555</v>
      </c>
      <c r="I45" s="7" t="s">
        <v>162</v>
      </c>
      <c r="K45" s="1"/>
      <c r="L45" s="1"/>
      <c r="M45" s="6">
        <f t="shared" si="1"/>
        <v>200</v>
      </c>
    </row>
    <row r="46" spans="2:13" ht="13.5" customHeight="1">
      <c r="B46" s="6">
        <v>50</v>
      </c>
      <c r="C46" s="6" t="s">
        <v>2</v>
      </c>
      <c r="D46" s="6">
        <v>4</v>
      </c>
      <c r="G46" s="3" t="s">
        <v>80</v>
      </c>
      <c r="H46" s="8">
        <v>0.0625</v>
      </c>
      <c r="I46" s="36" t="s">
        <v>163</v>
      </c>
      <c r="K46" s="1"/>
      <c r="L46" s="1"/>
      <c r="M46" s="6">
        <f t="shared" si="1"/>
        <v>200</v>
      </c>
    </row>
    <row r="47" spans="1:13" ht="13.5" customHeight="1">
      <c r="A47" s="3" t="s">
        <v>127</v>
      </c>
      <c r="B47" s="6">
        <v>100</v>
      </c>
      <c r="C47" s="6" t="s">
        <v>32</v>
      </c>
      <c r="D47" s="6">
        <v>1</v>
      </c>
      <c r="G47" s="3" t="s">
        <v>128</v>
      </c>
      <c r="H47" s="8"/>
      <c r="I47" s="36" t="s">
        <v>129</v>
      </c>
      <c r="K47" s="1"/>
      <c r="L47" s="1"/>
      <c r="M47" s="6">
        <f t="shared" si="1"/>
        <v>100</v>
      </c>
    </row>
    <row r="48" spans="1:13" ht="13.5" customHeight="1">
      <c r="A48" s="3" t="s">
        <v>22</v>
      </c>
      <c r="B48" s="6">
        <v>100</v>
      </c>
      <c r="H48" s="8"/>
      <c r="I48" s="7"/>
      <c r="K48" s="1"/>
      <c r="L48" s="1"/>
      <c r="M48" s="6">
        <f t="shared" si="1"/>
        <v>100</v>
      </c>
    </row>
    <row r="49" spans="2:13" ht="13.5" customHeight="1">
      <c r="B49" s="6">
        <v>25</v>
      </c>
      <c r="C49" s="6" t="s">
        <v>32</v>
      </c>
      <c r="D49" s="6">
        <v>2</v>
      </c>
      <c r="G49" s="3" t="s">
        <v>128</v>
      </c>
      <c r="H49" s="8"/>
      <c r="I49" s="7" t="s">
        <v>130</v>
      </c>
      <c r="K49" s="1"/>
      <c r="L49" s="1"/>
      <c r="M49" s="6">
        <f t="shared" si="1"/>
        <v>50</v>
      </c>
    </row>
    <row r="50" spans="1:13" ht="13.5" customHeight="1">
      <c r="A50" s="3" t="s">
        <v>131</v>
      </c>
      <c r="B50" s="6">
        <v>250</v>
      </c>
      <c r="I50" s="29"/>
      <c r="K50" s="1"/>
      <c r="L50" s="1"/>
      <c r="M50" s="6">
        <f t="shared" si="1"/>
        <v>250</v>
      </c>
    </row>
    <row r="51" spans="1:13" ht="13.5" customHeight="1">
      <c r="A51" s="13" t="s">
        <v>132</v>
      </c>
      <c r="B51" s="19">
        <f>SUM(M42:M50)</f>
        <v>1900</v>
      </c>
      <c r="C51" s="14" t="s">
        <v>133</v>
      </c>
      <c r="D51" s="2"/>
      <c r="E51" s="2"/>
      <c r="F51" s="2"/>
      <c r="G51" s="13"/>
      <c r="H51" s="15"/>
      <c r="I51" s="31"/>
      <c r="J51" s="32"/>
      <c r="K51" s="33"/>
      <c r="L51" s="33"/>
      <c r="M51" s="6">
        <f t="shared" si="1"/>
        <v>1900</v>
      </c>
    </row>
    <row r="52" spans="1:12" ht="13.5" customHeight="1" thickBot="1">
      <c r="A52" s="18" t="s">
        <v>134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2" ht="13.5" customHeight="1" thickTop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13.5" customHeight="1" thickBot="1">
      <c r="A54" s="40">
        <f>A9+5</f>
        <v>40048</v>
      </c>
      <c r="B54" s="40"/>
      <c r="C54" s="40"/>
      <c r="D54" s="40"/>
      <c r="E54" s="39" t="str">
        <f>TEXT(A54,"（aaa）")</f>
        <v>(日)</v>
      </c>
      <c r="F54" s="39"/>
      <c r="G54" s="9"/>
      <c r="H54" s="10"/>
      <c r="I54" s="11" t="s">
        <v>164</v>
      </c>
      <c r="J54" s="21" t="s">
        <v>165</v>
      </c>
      <c r="K54" s="22"/>
      <c r="L54" s="22"/>
    </row>
    <row r="55" spans="9:13" ht="13.5" customHeight="1" thickTop="1">
      <c r="I55" s="7"/>
      <c r="K55" s="6"/>
      <c r="M55" s="6">
        <f>IF(F55&gt;1,B55*D55*F55,IF(D55&gt;1,B55*D55,B55))</f>
        <v>0</v>
      </c>
    </row>
    <row r="56" spans="2:11" ht="13.5" customHeight="1">
      <c r="B56" s="6" t="s">
        <v>166</v>
      </c>
      <c r="I56" s="7" t="s">
        <v>168</v>
      </c>
      <c r="J56" s="1" t="s">
        <v>174</v>
      </c>
      <c r="K56" s="6"/>
    </row>
    <row r="57" spans="2:11" ht="13.5" customHeight="1">
      <c r="B57" s="6" t="s">
        <v>167</v>
      </c>
      <c r="I57" s="7" t="s">
        <v>169</v>
      </c>
      <c r="J57" s="1" t="s">
        <v>175</v>
      </c>
      <c r="K57" s="6"/>
    </row>
    <row r="58" spans="2:11" ht="13.5" customHeight="1">
      <c r="B58" s="6" t="s">
        <v>170</v>
      </c>
      <c r="I58" s="7" t="s">
        <v>172</v>
      </c>
      <c r="J58" s="1" t="s">
        <v>174</v>
      </c>
      <c r="K58" s="6"/>
    </row>
    <row r="59" spans="2:12" ht="13.5" customHeight="1">
      <c r="B59" s="6" t="s">
        <v>171</v>
      </c>
      <c r="I59" s="7" t="s">
        <v>173</v>
      </c>
      <c r="J59" s="1" t="s">
        <v>174</v>
      </c>
      <c r="K59" s="29"/>
      <c r="L59" s="29"/>
    </row>
    <row r="60" spans="1:12" ht="13.5" customHeight="1">
      <c r="A60" s="13"/>
      <c r="B60" s="19"/>
      <c r="C60" s="14"/>
      <c r="D60" s="2"/>
      <c r="E60" s="2"/>
      <c r="F60" s="2"/>
      <c r="H60" s="15"/>
      <c r="I60" s="31"/>
      <c r="J60" s="17"/>
      <c r="K60" s="16"/>
      <c r="L60" s="2"/>
    </row>
    <row r="61" spans="1:12" ht="13.5" customHeight="1" thickBot="1">
      <c r="A61" s="18" t="s">
        <v>103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9:10" ht="13.5" customHeight="1" thickTop="1">
      <c r="I62" s="24" t="s">
        <v>1</v>
      </c>
      <c r="J62" s="20">
        <f>SUM(B6,B17,B26,B38,B51)</f>
        <v>8800</v>
      </c>
    </row>
  </sheetData>
  <mergeCells count="20">
    <mergeCell ref="B18:L18"/>
    <mergeCell ref="E1:F1"/>
    <mergeCell ref="E9:F9"/>
    <mergeCell ref="A11:D11"/>
    <mergeCell ref="E11:F11"/>
    <mergeCell ref="A1:D1"/>
    <mergeCell ref="A9:D9"/>
    <mergeCell ref="B7:L7"/>
    <mergeCell ref="B39:L39"/>
    <mergeCell ref="A54:D54"/>
    <mergeCell ref="B52:L52"/>
    <mergeCell ref="A20:D20"/>
    <mergeCell ref="B27:L27"/>
    <mergeCell ref="E29:F29"/>
    <mergeCell ref="A29:D29"/>
    <mergeCell ref="E20:F20"/>
    <mergeCell ref="B61:L61"/>
    <mergeCell ref="E54:F54"/>
    <mergeCell ref="A41:D41"/>
    <mergeCell ref="E41:F41"/>
  </mergeCells>
  <dataValidations count="2">
    <dataValidation allowBlank="1" showInputMessage="1" showErrorMessage="1" imeMode="off" sqref="B51:H51 B30:H38 H42:H50 B42:F50 G43:G49 B21:H26 B6:H6 B3:B4 B12:H17 B2:H2 C3:H5 B55:H60"/>
    <dataValidation type="list" allowBlank="1" showInputMessage="1" showErrorMessage="1" imeMode="off" sqref="G50 G42">
      <formula1>#REF!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Hirae</dc:creator>
  <cp:keywords/>
  <dc:description/>
  <cp:lastModifiedBy>平江雅宏</cp:lastModifiedBy>
  <cp:lastPrinted>2009-08-12T08:50:16Z</cp:lastPrinted>
  <dcterms:created xsi:type="dcterms:W3CDTF">2007-11-12T01:31:50Z</dcterms:created>
  <dcterms:modified xsi:type="dcterms:W3CDTF">2009-08-30T16:04:10Z</dcterms:modified>
  <cp:category/>
  <cp:version/>
  <cp:contentType/>
  <cp:contentStatus/>
</cp:coreProperties>
</file>