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2" windowWidth="12336" windowHeight="7356" activeTab="1"/>
  </bookViews>
  <sheets>
    <sheet name="63" sheetId="1" r:id="rId1"/>
    <sheet name="64" sheetId="2" r:id="rId2"/>
  </sheets>
  <definedNames>
    <definedName name="_xlnm.Print_Area" localSheetId="0">'63'!$A$1:$L$69</definedName>
    <definedName name="_xlnm.Print_Area" localSheetId="1">'64'!$A$1:$L$62</definedName>
  </definedNames>
  <calcPr fullCalcOnLoad="1"/>
</workbook>
</file>

<file path=xl/sharedStrings.xml><?xml version="1.0" encoding="utf-8"?>
<sst xmlns="http://schemas.openxmlformats.org/spreadsheetml/2006/main" count="275" uniqueCount="179">
  <si>
    <t>休み</t>
  </si>
  <si>
    <t>週間トータル距離</t>
  </si>
  <si>
    <t>チーム練</t>
  </si>
  <si>
    <t>x</t>
  </si>
  <si>
    <t>W-up</t>
  </si>
  <si>
    <t>Swim</t>
  </si>
  <si>
    <t>cho</t>
  </si>
  <si>
    <t>ｺﾒﾝﾄ</t>
  </si>
  <si>
    <t>Total</t>
  </si>
  <si>
    <t>m</t>
  </si>
  <si>
    <t>ｺﾒﾝﾄ</t>
  </si>
  <si>
    <t>x</t>
  </si>
  <si>
    <t>フリーコース</t>
  </si>
  <si>
    <t>Drill</t>
  </si>
  <si>
    <t>Swim</t>
  </si>
  <si>
    <t>W-up</t>
  </si>
  <si>
    <t>x</t>
  </si>
  <si>
    <t>x</t>
  </si>
  <si>
    <t>Total</t>
  </si>
  <si>
    <t>m</t>
  </si>
  <si>
    <t>ｺﾒﾝﾄ</t>
  </si>
  <si>
    <t>4S</t>
  </si>
  <si>
    <t>x</t>
  </si>
  <si>
    <t>W-up</t>
  </si>
  <si>
    <t>Down</t>
  </si>
  <si>
    <t>フリーコース</t>
  </si>
  <si>
    <t>ES</t>
  </si>
  <si>
    <t>Kick</t>
  </si>
  <si>
    <t>Drill</t>
  </si>
  <si>
    <t>Pr</t>
  </si>
  <si>
    <t>Down</t>
  </si>
  <si>
    <t>4S</t>
  </si>
  <si>
    <t>Sc/Sなど</t>
  </si>
  <si>
    <t>Br</t>
  </si>
  <si>
    <t>Br</t>
  </si>
  <si>
    <t>Drill</t>
  </si>
  <si>
    <t>スタート練習</t>
  </si>
  <si>
    <t>リカバリースイム</t>
  </si>
  <si>
    <t>ES</t>
  </si>
  <si>
    <t>奇数：Hup15m　偶数：QAP15m</t>
  </si>
  <si>
    <t>Sc/S</t>
  </si>
  <si>
    <t>E, H Alt</t>
  </si>
  <si>
    <t>(1-4t:42-43", 5t:40", 6t:38")</t>
  </si>
  <si>
    <t>1-4t:Form 5t:Bup(1:30) 6t:SMH</t>
  </si>
  <si>
    <t>辰巳</t>
  </si>
  <si>
    <t>奇数：E/H　偶数：H/E</t>
  </si>
  <si>
    <t>奇数：DPS　偶数：SmoothHard</t>
  </si>
  <si>
    <t>前半200Easy、後半200（E/H　by25）</t>
  </si>
  <si>
    <t>VSP　セット間2分</t>
  </si>
  <si>
    <t>Swim</t>
  </si>
  <si>
    <t>Pr</t>
  </si>
  <si>
    <t>Down</t>
  </si>
  <si>
    <t>ブレのプルをいろいろ試してみた。</t>
  </si>
  <si>
    <t>Form/Bup</t>
  </si>
  <si>
    <t>フォームの確認。</t>
  </si>
  <si>
    <t>リラックスしつつスピードを上げる。</t>
  </si>
  <si>
    <t>セット間30秒</t>
  </si>
  <si>
    <t>４種目まんべんなく。スピードを意識して。</t>
  </si>
  <si>
    <t>奇数：Max15m From Dive　偶数：Easy</t>
  </si>
  <si>
    <t>Pull</t>
  </si>
  <si>
    <t>Fr</t>
  </si>
  <si>
    <t>いまいち波に乗れず。</t>
  </si>
  <si>
    <t>PKC</t>
  </si>
  <si>
    <t>(40-41", Last38")</t>
  </si>
  <si>
    <t>Kick</t>
  </si>
  <si>
    <t>奇数：Form/Hard　偶数：Hard/Easy</t>
  </si>
  <si>
    <t>フォームに気をつけながら、プルは楽に。</t>
  </si>
  <si>
    <t>Max From Dive15m</t>
  </si>
  <si>
    <t>Total</t>
  </si>
  <si>
    <t>m</t>
  </si>
  <si>
    <t>Sc/S</t>
  </si>
  <si>
    <t>Sc+SK/S</t>
  </si>
  <si>
    <t>2Fast2Slow/Bup</t>
  </si>
  <si>
    <t>マスターズコース</t>
  </si>
  <si>
    <t>4S, Fr Alt by50</t>
  </si>
  <si>
    <t>Speed</t>
  </si>
  <si>
    <t>(35")</t>
  </si>
  <si>
    <t>大会前のメニュー。フォームとスピードの確認。</t>
  </si>
  <si>
    <t>50Br</t>
  </si>
  <si>
    <t>1位</t>
  </si>
  <si>
    <t>ｺﾒﾝﾄ</t>
  </si>
  <si>
    <t>100mBr</t>
  </si>
  <si>
    <r>
      <t>200mFR</t>
    </r>
  </si>
  <si>
    <t>200mMR</t>
  </si>
  <si>
    <t>31"94</t>
  </si>
  <si>
    <t>1位　大会新</t>
  </si>
  <si>
    <t>1'12"14 (33"48, 38"66)</t>
  </si>
  <si>
    <r>
      <t>1'54"72 (3</t>
    </r>
    <r>
      <rPr>
        <sz val="11"/>
        <rFont val="ＭＳ Ｐ明朝"/>
        <family val="1"/>
      </rPr>
      <t>泳</t>
    </r>
    <r>
      <rPr>
        <sz val="11"/>
        <rFont val="Times New Roman"/>
        <family val="1"/>
      </rPr>
      <t>Fly 26"89)</t>
    </r>
  </si>
  <si>
    <r>
      <t>1'44"12 (2</t>
    </r>
    <r>
      <rPr>
        <sz val="11"/>
        <rFont val="ＭＳ Ｐ明朝"/>
        <family val="1"/>
      </rPr>
      <t>泳</t>
    </r>
    <r>
      <rPr>
        <sz val="11"/>
        <rFont val="Times New Roman"/>
        <family val="1"/>
      </rPr>
      <t xml:space="preserve"> 24"80)</t>
    </r>
  </si>
  <si>
    <r>
      <t>2位　大会新</t>
    </r>
    <r>
      <rPr>
        <b/>
        <sz val="11"/>
        <color indexed="10"/>
        <rFont val="ＭＳ Ｐゴシック"/>
        <family val="3"/>
      </rPr>
      <t>　ベスト！</t>
    </r>
  </si>
  <si>
    <t>100mBrは後半の泳ぎが今後の課題。Frは引き継ぎでも24秒台は収穫。</t>
  </si>
  <si>
    <t>新潟県マスターズ水泳大会</t>
  </si>
  <si>
    <t>水夢ランドあらい</t>
  </si>
  <si>
    <t>ES</t>
  </si>
  <si>
    <t>Kick</t>
  </si>
  <si>
    <t>cho</t>
  </si>
  <si>
    <t>x</t>
  </si>
  <si>
    <t>Pull</t>
  </si>
  <si>
    <t>Swim</t>
  </si>
  <si>
    <t>x</t>
  </si>
  <si>
    <t>Pr</t>
  </si>
  <si>
    <t>(Fly49",Ba48",Br51",Fr47")</t>
  </si>
  <si>
    <t>(1t:1'13 2-7t:15-18 8t:1'17)</t>
  </si>
  <si>
    <t>Fr, 4S Alt</t>
  </si>
  <si>
    <t>(Fr35-37", Fly34", Ba38", Br41", Fr33")</t>
  </si>
  <si>
    <t>有酸素系のメニュー。もう少しベースを上げたいところ。</t>
  </si>
  <si>
    <t>マスターズコース</t>
  </si>
  <si>
    <t>W-up</t>
  </si>
  <si>
    <t>Kick</t>
  </si>
  <si>
    <t>x</t>
  </si>
  <si>
    <t>4S</t>
  </si>
  <si>
    <t>SLD/KOB</t>
  </si>
  <si>
    <t>Pull</t>
  </si>
  <si>
    <t>Fr</t>
  </si>
  <si>
    <t>DPS&amp;Hypo3/5 by50</t>
  </si>
  <si>
    <t>(1'18-20)</t>
  </si>
  <si>
    <t>Swim</t>
  </si>
  <si>
    <t>cho</t>
  </si>
  <si>
    <t>Des1-3 to Bup Rep.</t>
  </si>
  <si>
    <t xml:space="preserve">(Fly36",35",35" Br45",43",42" </t>
  </si>
  <si>
    <t>ES</t>
  </si>
  <si>
    <t>Fr36",34",34")</t>
  </si>
  <si>
    <t>Pr</t>
  </si>
  <si>
    <t>Max15m</t>
  </si>
  <si>
    <t>(Fly, Br, Fr)</t>
  </si>
  <si>
    <t>Br</t>
  </si>
  <si>
    <t>(1'20)</t>
  </si>
  <si>
    <t>2Pow1E1Pow</t>
  </si>
  <si>
    <t>(38",39",-,37")</t>
  </si>
  <si>
    <t>Down</t>
  </si>
  <si>
    <t>Total</t>
  </si>
  <si>
    <t>m</t>
  </si>
  <si>
    <t>ｺﾒﾝﾄ</t>
  </si>
  <si>
    <t>x</t>
  </si>
  <si>
    <t>Pr</t>
  </si>
  <si>
    <t>(34-36")</t>
  </si>
  <si>
    <t>Drill</t>
  </si>
  <si>
    <t>1s：Sc/S　2s：SK/S　3s：2Fast2Slow/S</t>
  </si>
  <si>
    <t>Swim</t>
  </si>
  <si>
    <t>Pr</t>
  </si>
  <si>
    <t>(Last Fr27"5, Br35")</t>
  </si>
  <si>
    <t>ES</t>
  </si>
  <si>
    <t>Down</t>
  </si>
  <si>
    <t>Total</t>
  </si>
  <si>
    <t>m</t>
  </si>
  <si>
    <t>ｺﾒﾝﾄ</t>
  </si>
  <si>
    <t>(Fly34",34", Ba38",38", Br40",40",</t>
  </si>
  <si>
    <t>ES</t>
  </si>
  <si>
    <t xml:space="preserve"> Fr32",32")</t>
  </si>
  <si>
    <t>Swim</t>
  </si>
  <si>
    <t>Br</t>
  </si>
  <si>
    <t>(1'20)</t>
  </si>
  <si>
    <t>Down</t>
  </si>
  <si>
    <t>Total</t>
  </si>
  <si>
    <t>m</t>
  </si>
  <si>
    <t>ｺﾒﾝﾄ</t>
  </si>
  <si>
    <t>フリーコース</t>
  </si>
  <si>
    <t>W-up</t>
  </si>
  <si>
    <t>Drill</t>
  </si>
  <si>
    <t>x</t>
  </si>
  <si>
    <t>Sc/S</t>
  </si>
  <si>
    <t>Swim</t>
  </si>
  <si>
    <t>Br</t>
  </si>
  <si>
    <t>Form/Bup</t>
  </si>
  <si>
    <t>(40",41",40",38")</t>
  </si>
  <si>
    <t>Down</t>
  </si>
  <si>
    <t>Total</t>
  </si>
  <si>
    <t>m</t>
  </si>
  <si>
    <t>ｺﾒﾝﾄ</t>
  </si>
  <si>
    <t>Sc/Sなど</t>
  </si>
  <si>
    <t>(40-45", 38-44")</t>
  </si>
  <si>
    <t>4S</t>
  </si>
  <si>
    <t>４S/Fr</t>
  </si>
  <si>
    <t>cho</t>
  </si>
  <si>
    <t>ARAI</t>
  </si>
  <si>
    <t>Kick</t>
  </si>
  <si>
    <t xml:space="preserve">(Fly1'35,33, Ba1'40,37, Br1'40,40 </t>
  </si>
  <si>
    <t>ES</t>
  </si>
  <si>
    <t>Fr1'38,35)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</si>
</sst>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1"/>
      <color indexed="12"/>
      <name val="ＭＳ Ｐ明朝"/>
      <family val="1"/>
    </font>
    <font>
      <sz val="11"/>
      <color indexed="12"/>
      <name val="Times New Roman"/>
      <family val="1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49" fontId="1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20" fontId="2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56" fontId="0" fillId="0" borderId="2" xfId="0" applyNumberFormat="1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1">
      <selection activeCell="J54" sqref="J54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37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9">
        <v>39979</v>
      </c>
      <c r="B1" s="49"/>
      <c r="C1" s="49"/>
      <c r="D1" s="49"/>
      <c r="E1" s="48" t="str">
        <f>TEXT(A1,"（aaa）")</f>
        <v>(月)</v>
      </c>
      <c r="F1" s="48"/>
      <c r="G1" s="9"/>
      <c r="H1" s="10"/>
      <c r="I1" s="11" t="s">
        <v>25</v>
      </c>
      <c r="J1" s="21"/>
      <c r="K1" s="22">
        <v>0.8541666666666666</v>
      </c>
      <c r="L1" s="22">
        <v>0.8854166666666666</v>
      </c>
    </row>
    <row r="2" spans="1:13" ht="13.5" customHeight="1" thickTop="1">
      <c r="A2" s="3" t="s">
        <v>4</v>
      </c>
      <c r="B2" s="6">
        <v>400</v>
      </c>
      <c r="G2" s="28"/>
      <c r="I2" s="7"/>
      <c r="M2" s="6">
        <f aca="true" t="shared" si="0" ref="M2:M7">IF(F2&gt;1,B2*D2*F2,IF(D2&gt;1,B2*D2,B2))</f>
        <v>400</v>
      </c>
    </row>
    <row r="3" spans="1:13" ht="13.5" customHeight="1">
      <c r="A3" s="3" t="s">
        <v>27</v>
      </c>
      <c r="B3" s="6">
        <v>50</v>
      </c>
      <c r="C3" s="6" t="s">
        <v>3</v>
      </c>
      <c r="D3" s="6">
        <v>8</v>
      </c>
      <c r="G3" s="28" t="s">
        <v>21</v>
      </c>
      <c r="H3" s="8">
        <v>0.04513888888888889</v>
      </c>
      <c r="I3" s="7"/>
      <c r="J3" s="1" t="s">
        <v>101</v>
      </c>
      <c r="M3" s="6">
        <f t="shared" si="0"/>
        <v>400</v>
      </c>
    </row>
    <row r="4" spans="1:13" ht="13.5" customHeight="1">
      <c r="A4" s="3" t="s">
        <v>59</v>
      </c>
      <c r="B4" s="6">
        <v>100</v>
      </c>
      <c r="C4" s="6" t="s">
        <v>3</v>
      </c>
      <c r="D4" s="6">
        <v>8</v>
      </c>
      <c r="G4" s="28" t="s">
        <v>60</v>
      </c>
      <c r="H4" s="8">
        <v>0.0625</v>
      </c>
      <c r="I4" s="7"/>
      <c r="J4" s="1" t="s">
        <v>102</v>
      </c>
      <c r="M4" s="6">
        <f t="shared" si="0"/>
        <v>800</v>
      </c>
    </row>
    <row r="5" spans="1:13" ht="13.5" customHeight="1">
      <c r="A5" s="3" t="s">
        <v>26</v>
      </c>
      <c r="B5" s="6">
        <v>50</v>
      </c>
      <c r="G5" s="28"/>
      <c r="H5" s="8"/>
      <c r="I5" s="7"/>
      <c r="M5" s="6">
        <f t="shared" si="0"/>
        <v>50</v>
      </c>
    </row>
    <row r="6" spans="1:13" ht="13.5" customHeight="1">
      <c r="A6" s="3" t="s">
        <v>5</v>
      </c>
      <c r="B6" s="6">
        <v>50</v>
      </c>
      <c r="C6" s="6" t="s">
        <v>3</v>
      </c>
      <c r="D6" s="6">
        <v>8</v>
      </c>
      <c r="G6" s="28" t="s">
        <v>21</v>
      </c>
      <c r="H6" s="8">
        <v>0.041666666666666664</v>
      </c>
      <c r="I6" s="7" t="s">
        <v>103</v>
      </c>
      <c r="J6" s="1" t="s">
        <v>104</v>
      </c>
      <c r="M6" s="6">
        <f t="shared" si="0"/>
        <v>400</v>
      </c>
    </row>
    <row r="7" spans="1:13" ht="13.5" customHeight="1">
      <c r="A7" s="3" t="s">
        <v>30</v>
      </c>
      <c r="B7" s="6">
        <v>150</v>
      </c>
      <c r="G7" s="28"/>
      <c r="H7" s="8"/>
      <c r="I7" s="6"/>
      <c r="M7" s="6">
        <f t="shared" si="0"/>
        <v>150</v>
      </c>
    </row>
    <row r="8" spans="1:12" ht="13.5" customHeight="1">
      <c r="A8" s="13" t="s">
        <v>18</v>
      </c>
      <c r="B8" s="19">
        <f>SUM(M2:M7)</f>
        <v>2200</v>
      </c>
      <c r="C8" s="14" t="s">
        <v>19</v>
      </c>
      <c r="D8" s="2"/>
      <c r="E8" s="2"/>
      <c r="F8" s="2"/>
      <c r="G8" s="28"/>
      <c r="H8" s="15"/>
      <c r="I8" s="16"/>
      <c r="J8" s="17"/>
      <c r="K8" s="16"/>
      <c r="L8" s="2"/>
    </row>
    <row r="9" spans="1:12" ht="13.5" customHeight="1" thickBot="1">
      <c r="A9" s="18" t="s">
        <v>20</v>
      </c>
      <c r="B9" s="47" t="s">
        <v>105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ht="6" customHeight="1" thickTop="1"/>
    <row r="11" spans="1:12" ht="13.5" customHeight="1" thickBot="1">
      <c r="A11" s="49">
        <f>A1+1</f>
        <v>39980</v>
      </c>
      <c r="B11" s="49"/>
      <c r="C11" s="49"/>
      <c r="D11" s="49"/>
      <c r="E11" s="48" t="str">
        <f>TEXT(A11,"（aaa）")</f>
        <v>(火)</v>
      </c>
      <c r="F11" s="48"/>
      <c r="G11" s="9"/>
      <c r="H11" s="10"/>
      <c r="I11" s="11" t="s">
        <v>0</v>
      </c>
      <c r="J11" s="12"/>
      <c r="K11" s="22"/>
      <c r="L11" s="22"/>
    </row>
    <row r="12" ht="6" customHeight="1" thickTop="1"/>
    <row r="13" spans="1:12" ht="13.5" customHeight="1" thickBot="1">
      <c r="A13" s="49">
        <f>A1+2</f>
        <v>39981</v>
      </c>
      <c r="B13" s="49"/>
      <c r="C13" s="49"/>
      <c r="D13" s="49"/>
      <c r="E13" s="48" t="str">
        <f>TEXT(A13,"（aaa）")</f>
        <v>(水)</v>
      </c>
      <c r="F13" s="48"/>
      <c r="G13" s="9"/>
      <c r="H13" s="10"/>
      <c r="I13" s="11" t="s">
        <v>156</v>
      </c>
      <c r="J13" s="12"/>
      <c r="K13" s="22">
        <v>0.8680555555555555</v>
      </c>
      <c r="L13" s="22">
        <v>0.8854166666666666</v>
      </c>
    </row>
    <row r="14" spans="1:13" ht="13.5" customHeight="1" thickTop="1">
      <c r="A14" s="3" t="s">
        <v>157</v>
      </c>
      <c r="B14" s="6">
        <v>200</v>
      </c>
      <c r="G14" s="28"/>
      <c r="I14" s="7"/>
      <c r="M14" s="6">
        <f>IF(F14&gt;1,B14*D14*F14,IF(D14&gt;1,B14*D14,B14))</f>
        <v>200</v>
      </c>
    </row>
    <row r="15" spans="1:13" ht="13.5" customHeight="1">
      <c r="A15" s="3" t="s">
        <v>158</v>
      </c>
      <c r="B15" s="6">
        <v>50</v>
      </c>
      <c r="C15" s="6" t="s">
        <v>159</v>
      </c>
      <c r="D15" s="6">
        <v>8</v>
      </c>
      <c r="G15" s="28"/>
      <c r="H15" s="8">
        <v>0.04861111111111111</v>
      </c>
      <c r="I15" s="7" t="s">
        <v>160</v>
      </c>
      <c r="M15" s="6">
        <f>IF(F15&gt;1,B15*D15*F15,IF(D15&gt;1,B15*D15,B15))</f>
        <v>400</v>
      </c>
    </row>
    <row r="16" spans="1:13" ht="13.5" customHeight="1">
      <c r="A16" s="3" t="s">
        <v>161</v>
      </c>
      <c r="B16" s="6">
        <v>50</v>
      </c>
      <c r="C16" s="6" t="s">
        <v>159</v>
      </c>
      <c r="D16" s="6">
        <v>4</v>
      </c>
      <c r="G16" s="28" t="s">
        <v>162</v>
      </c>
      <c r="H16" s="8">
        <v>0.04513888888888889</v>
      </c>
      <c r="I16" s="7" t="s">
        <v>163</v>
      </c>
      <c r="J16" s="1" t="s">
        <v>164</v>
      </c>
      <c r="M16" s="6">
        <f>IF(F16&gt;1,B16*D16*F16,IF(D16&gt;1,B16*D16,B16))</f>
        <v>200</v>
      </c>
    </row>
    <row r="17" spans="1:13" ht="13.5" customHeight="1">
      <c r="A17" s="3" t="s">
        <v>165</v>
      </c>
      <c r="B17" s="6">
        <v>100</v>
      </c>
      <c r="G17" s="28"/>
      <c r="H17" s="8"/>
      <c r="I17" s="7"/>
      <c r="M17" s="6">
        <f>IF(F17&gt;1,B17*D17*F17,IF(D17&gt;1,B17*D17,B17))</f>
        <v>100</v>
      </c>
    </row>
    <row r="18" spans="1:12" ht="13.5" customHeight="1">
      <c r="A18" s="13" t="s">
        <v>166</v>
      </c>
      <c r="B18" s="19">
        <f>SUM(M14:M17)</f>
        <v>900</v>
      </c>
      <c r="C18" s="14" t="s">
        <v>167</v>
      </c>
      <c r="D18" s="2"/>
      <c r="E18" s="2"/>
      <c r="F18" s="2"/>
      <c r="G18" s="28"/>
      <c r="H18" s="15"/>
      <c r="I18" s="16"/>
      <c r="J18" s="17"/>
      <c r="K18" s="16"/>
      <c r="L18" s="2"/>
    </row>
    <row r="19" spans="1:12" ht="13.5" customHeight="1" thickBot="1">
      <c r="A19" s="18" t="s">
        <v>168</v>
      </c>
      <c r="B19" s="47" t="s">
        <v>52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ht="6" customHeight="1" thickTop="1"/>
    <row r="21" spans="1:12" ht="13.5" customHeight="1" thickBot="1">
      <c r="A21" s="49">
        <f>A1+3</f>
        <v>39982</v>
      </c>
      <c r="B21" s="49"/>
      <c r="C21" s="49"/>
      <c r="D21" s="49"/>
      <c r="E21" s="48" t="str">
        <f>TEXT(A21,"（aaa）")</f>
        <v>(木)</v>
      </c>
      <c r="F21" s="48"/>
      <c r="G21" s="9"/>
      <c r="H21" s="10"/>
      <c r="I21" s="11" t="s">
        <v>156</v>
      </c>
      <c r="J21" s="23"/>
      <c r="K21" s="22">
        <v>0.8541666666666666</v>
      </c>
      <c r="L21" s="22">
        <v>0.8854166666666666</v>
      </c>
    </row>
    <row r="22" spans="1:13" ht="13.5" customHeight="1" thickTop="1">
      <c r="A22" s="3" t="s">
        <v>157</v>
      </c>
      <c r="B22" s="6">
        <v>200</v>
      </c>
      <c r="G22" s="28"/>
      <c r="I22" s="7"/>
      <c r="M22" s="6">
        <f>IF(F22&gt;1,B22*D22*F22,IF(D22&gt;1,B22*D22,B22))</f>
        <v>200</v>
      </c>
    </row>
    <row r="23" spans="1:13" ht="13.5" customHeight="1">
      <c r="A23" s="3" t="s">
        <v>158</v>
      </c>
      <c r="B23" s="6">
        <v>50</v>
      </c>
      <c r="C23" s="6" t="s">
        <v>159</v>
      </c>
      <c r="D23" s="6">
        <v>8</v>
      </c>
      <c r="G23" s="28" t="s">
        <v>162</v>
      </c>
      <c r="H23" s="8">
        <v>0.05555555555555555</v>
      </c>
      <c r="I23" s="7" t="s">
        <v>169</v>
      </c>
      <c r="M23" s="6">
        <f>IF(F23&gt;1,B23*D23*F23,IF(D23&gt;1,B23*D23,B23))</f>
        <v>400</v>
      </c>
    </row>
    <row r="24" spans="1:13" ht="13.5" customHeight="1">
      <c r="A24" s="3" t="s">
        <v>161</v>
      </c>
      <c r="B24" s="6">
        <v>50</v>
      </c>
      <c r="C24" s="6" t="s">
        <v>159</v>
      </c>
      <c r="D24" s="6">
        <v>4</v>
      </c>
      <c r="E24" s="6" t="s">
        <v>159</v>
      </c>
      <c r="F24" s="6">
        <v>2</v>
      </c>
      <c r="G24" s="28" t="s">
        <v>162</v>
      </c>
      <c r="H24" s="8">
        <v>0.04513888888888889</v>
      </c>
      <c r="I24" s="7" t="s">
        <v>163</v>
      </c>
      <c r="J24" s="1" t="s">
        <v>170</v>
      </c>
      <c r="M24" s="6">
        <f>IF(F24&gt;1,B24*D24*F24,IF(D24&gt;1,B24*D24,B24))</f>
        <v>400</v>
      </c>
    </row>
    <row r="25" spans="1:13" ht="13.5" customHeight="1">
      <c r="A25" s="3" t="s">
        <v>165</v>
      </c>
      <c r="B25" s="6">
        <v>200</v>
      </c>
      <c r="G25" s="28"/>
      <c r="H25" s="8"/>
      <c r="I25" s="6"/>
      <c r="M25" s="6">
        <f>IF(F25&gt;1,B25*D25*F25,IF(D25&gt;1,B25*D25,B25))</f>
        <v>200</v>
      </c>
    </row>
    <row r="26" spans="1:12" ht="13.5" customHeight="1">
      <c r="A26" s="13" t="s">
        <v>166</v>
      </c>
      <c r="B26" s="19">
        <f>SUM(M22:M25)</f>
        <v>1200</v>
      </c>
      <c r="C26" s="14" t="s">
        <v>167</v>
      </c>
      <c r="D26" s="2"/>
      <c r="E26" s="2"/>
      <c r="F26" s="2"/>
      <c r="G26" s="29"/>
      <c r="H26" s="15"/>
      <c r="I26" s="16"/>
      <c r="J26" s="17"/>
      <c r="K26" s="16"/>
      <c r="L26" s="2"/>
    </row>
    <row r="27" spans="1:12" ht="13.5" customHeight="1" thickBot="1">
      <c r="A27" s="18" t="s">
        <v>168</v>
      </c>
      <c r="B27" s="50" t="s">
        <v>54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ht="6" customHeight="1" thickTop="1"/>
    <row r="29" spans="1:12" ht="13.5" customHeight="1" thickBot="1">
      <c r="A29" s="49">
        <f>A1+4</f>
        <v>39983</v>
      </c>
      <c r="B29" s="49"/>
      <c r="C29" s="49"/>
      <c r="D29" s="49"/>
      <c r="E29" s="48" t="str">
        <f>TEXT(A29,"（aaa）")</f>
        <v>(金)</v>
      </c>
      <c r="F29" s="48"/>
      <c r="G29" s="9"/>
      <c r="H29" s="10"/>
      <c r="I29" s="11" t="s">
        <v>106</v>
      </c>
      <c r="J29" s="12"/>
      <c r="K29" s="22"/>
      <c r="L29" s="22"/>
    </row>
    <row r="30" spans="1:13" ht="13.5" customHeight="1" thickTop="1">
      <c r="A30" s="3" t="s">
        <v>107</v>
      </c>
      <c r="B30" s="6">
        <v>200</v>
      </c>
      <c r="G30" s="28"/>
      <c r="I30" s="7"/>
      <c r="M30" s="6">
        <f aca="true" t="shared" si="1" ref="M30:M38">IF(F30&gt;1,B30*D30*F30,IF(D30&gt;1,B30*D30,B30))</f>
        <v>200</v>
      </c>
    </row>
    <row r="31" spans="1:13" ht="13.5" customHeight="1">
      <c r="A31" s="3" t="s">
        <v>108</v>
      </c>
      <c r="B31" s="6">
        <v>25</v>
      </c>
      <c r="C31" s="6" t="s">
        <v>109</v>
      </c>
      <c r="D31" s="6">
        <v>8</v>
      </c>
      <c r="G31" s="3" t="s">
        <v>110</v>
      </c>
      <c r="H31" s="8">
        <v>0.034722222222222224</v>
      </c>
      <c r="I31" s="7" t="s">
        <v>111</v>
      </c>
      <c r="K31" s="6"/>
      <c r="M31" s="6">
        <f t="shared" si="1"/>
        <v>200</v>
      </c>
    </row>
    <row r="32" spans="1:13" ht="13.5" customHeight="1">
      <c r="A32" s="3" t="s">
        <v>112</v>
      </c>
      <c r="B32" s="6">
        <v>100</v>
      </c>
      <c r="C32" s="6" t="s">
        <v>109</v>
      </c>
      <c r="D32" s="6">
        <v>3</v>
      </c>
      <c r="G32" s="3" t="s">
        <v>113</v>
      </c>
      <c r="H32" s="8">
        <v>0.09027777777777778</v>
      </c>
      <c r="I32" s="7" t="s">
        <v>114</v>
      </c>
      <c r="J32" s="38" t="s">
        <v>115</v>
      </c>
      <c r="K32" s="37"/>
      <c r="L32" s="37"/>
      <c r="M32" s="6">
        <f t="shared" si="1"/>
        <v>300</v>
      </c>
    </row>
    <row r="33" spans="1:13" ht="13.5" customHeight="1">
      <c r="A33" s="3" t="s">
        <v>116</v>
      </c>
      <c r="B33" s="6">
        <v>50</v>
      </c>
      <c r="C33" s="6" t="s">
        <v>109</v>
      </c>
      <c r="D33" s="6">
        <v>9</v>
      </c>
      <c r="G33" s="3" t="s">
        <v>117</v>
      </c>
      <c r="H33" s="8">
        <v>0.05555555555555555</v>
      </c>
      <c r="I33" s="7" t="s">
        <v>118</v>
      </c>
      <c r="J33" s="38" t="s">
        <v>119</v>
      </c>
      <c r="K33" s="37"/>
      <c r="L33" s="37"/>
      <c r="M33" s="6">
        <f t="shared" si="1"/>
        <v>450</v>
      </c>
    </row>
    <row r="34" spans="1:13" ht="13.5" customHeight="1">
      <c r="A34" s="3" t="s">
        <v>120</v>
      </c>
      <c r="B34" s="6">
        <v>50</v>
      </c>
      <c r="H34" s="8"/>
      <c r="I34" s="7"/>
      <c r="J34" s="1" t="s">
        <v>121</v>
      </c>
      <c r="K34" s="6"/>
      <c r="M34" s="6">
        <f t="shared" si="1"/>
        <v>50</v>
      </c>
    </row>
    <row r="35" spans="1:13" ht="13.5" customHeight="1">
      <c r="A35" s="3" t="s">
        <v>116</v>
      </c>
      <c r="B35" s="6">
        <v>25</v>
      </c>
      <c r="C35" s="6" t="s">
        <v>109</v>
      </c>
      <c r="D35" s="6">
        <v>6</v>
      </c>
      <c r="G35" s="3" t="s">
        <v>122</v>
      </c>
      <c r="H35" s="8">
        <v>0.041666666666666664</v>
      </c>
      <c r="I35" s="7" t="s">
        <v>123</v>
      </c>
      <c r="J35" s="1" t="s">
        <v>124</v>
      </c>
      <c r="K35" s="6"/>
      <c r="M35" s="6">
        <f t="shared" si="1"/>
        <v>150</v>
      </c>
    </row>
    <row r="36" spans="1:13" ht="13.5" customHeight="1">
      <c r="A36" s="3" t="s">
        <v>120</v>
      </c>
      <c r="B36" s="6">
        <v>50</v>
      </c>
      <c r="G36" s="3" t="s">
        <v>125</v>
      </c>
      <c r="H36" s="8"/>
      <c r="I36" s="7"/>
      <c r="J36" s="1" t="s">
        <v>126</v>
      </c>
      <c r="K36" s="6"/>
      <c r="M36" s="6">
        <f t="shared" si="1"/>
        <v>50</v>
      </c>
    </row>
    <row r="37" spans="1:13" ht="13.5" customHeight="1">
      <c r="A37" s="3" t="s">
        <v>116</v>
      </c>
      <c r="B37" s="6">
        <v>50</v>
      </c>
      <c r="C37" s="6" t="s">
        <v>109</v>
      </c>
      <c r="D37" s="6">
        <v>4</v>
      </c>
      <c r="G37" s="3" t="s">
        <v>125</v>
      </c>
      <c r="H37" s="8">
        <v>0.08333333333333333</v>
      </c>
      <c r="I37" s="7" t="s">
        <v>127</v>
      </c>
      <c r="J37" s="1" t="s">
        <v>128</v>
      </c>
      <c r="K37" s="30"/>
      <c r="L37" s="30"/>
      <c r="M37" s="6">
        <f t="shared" si="1"/>
        <v>200</v>
      </c>
    </row>
    <row r="38" spans="1:13" ht="13.5" customHeight="1">
      <c r="A38" s="3" t="s">
        <v>129</v>
      </c>
      <c r="B38" s="6">
        <v>400</v>
      </c>
      <c r="H38" s="8"/>
      <c r="I38" s="7"/>
      <c r="M38" s="6">
        <f t="shared" si="1"/>
        <v>400</v>
      </c>
    </row>
    <row r="39" spans="1:12" ht="13.5" customHeight="1">
      <c r="A39" s="13" t="s">
        <v>130</v>
      </c>
      <c r="B39" s="19">
        <f>SUM(M30:M38)</f>
        <v>2000</v>
      </c>
      <c r="C39" s="14" t="s">
        <v>131</v>
      </c>
      <c r="D39" s="2"/>
      <c r="E39" s="2"/>
      <c r="F39" s="2"/>
      <c r="G39" s="28"/>
      <c r="H39" s="15"/>
      <c r="I39" s="16"/>
      <c r="J39" s="17"/>
      <c r="K39" s="16"/>
      <c r="L39" s="2"/>
    </row>
    <row r="40" spans="1:12" ht="13.5" customHeight="1" thickBot="1">
      <c r="A40" s="18" t="s">
        <v>132</v>
      </c>
      <c r="B40" s="47" t="s">
        <v>61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ht="6" customHeight="1" thickTop="1"/>
    <row r="42" spans="1:12" ht="13.5" customHeight="1" thickBot="1">
      <c r="A42" s="49">
        <f>A1+5</f>
        <v>39984</v>
      </c>
      <c r="B42" s="49"/>
      <c r="C42" s="49"/>
      <c r="D42" s="49"/>
      <c r="E42" s="48" t="str">
        <f>TEXT(A42,"（aaa）")</f>
        <v>(土)</v>
      </c>
      <c r="F42" s="48"/>
      <c r="G42" s="9"/>
      <c r="H42" s="10"/>
      <c r="I42" s="11" t="s">
        <v>2</v>
      </c>
      <c r="J42" s="12"/>
      <c r="K42" s="22">
        <v>0.7291666666666666</v>
      </c>
      <c r="L42" s="22">
        <v>0.8125</v>
      </c>
    </row>
    <row r="43" spans="1:13" ht="13.5" customHeight="1" thickTop="1">
      <c r="A43" s="3" t="s">
        <v>157</v>
      </c>
      <c r="B43" s="6">
        <v>400</v>
      </c>
      <c r="I43" s="7"/>
      <c r="K43" s="6"/>
      <c r="M43" s="6">
        <f aca="true" t="shared" si="2" ref="M43:M54">IF(F43&gt;1,B43*D43*F43,IF(D43&gt;1,B43*D43,B43))</f>
        <v>400</v>
      </c>
    </row>
    <row r="44" spans="2:13" ht="13.5" customHeight="1">
      <c r="B44" s="6">
        <v>50</v>
      </c>
      <c r="C44" s="6" t="s">
        <v>159</v>
      </c>
      <c r="D44" s="6">
        <v>8</v>
      </c>
      <c r="G44" s="3" t="s">
        <v>171</v>
      </c>
      <c r="H44" s="8">
        <v>0.04861111111111111</v>
      </c>
      <c r="I44" s="7" t="s">
        <v>172</v>
      </c>
      <c r="K44" s="6"/>
      <c r="M44" s="6">
        <f t="shared" si="2"/>
        <v>400</v>
      </c>
    </row>
    <row r="45" spans="1:13" ht="13.5" customHeight="1">
      <c r="A45" s="3" t="s">
        <v>161</v>
      </c>
      <c r="B45" s="6">
        <v>25</v>
      </c>
      <c r="C45" s="6" t="s">
        <v>159</v>
      </c>
      <c r="D45" s="6">
        <v>4</v>
      </c>
      <c r="G45" s="3" t="s">
        <v>173</v>
      </c>
      <c r="H45" s="8">
        <v>0.041666666666666664</v>
      </c>
      <c r="I45" s="7" t="s">
        <v>39</v>
      </c>
      <c r="K45" s="6"/>
      <c r="M45" s="6">
        <f t="shared" si="2"/>
        <v>100</v>
      </c>
    </row>
    <row r="46" spans="1:13" ht="13.5" customHeight="1">
      <c r="A46" s="3" t="s">
        <v>93</v>
      </c>
      <c r="B46" s="6">
        <v>100</v>
      </c>
      <c r="H46" s="8"/>
      <c r="I46" s="31"/>
      <c r="J46" s="32"/>
      <c r="K46" s="32"/>
      <c r="L46" s="32"/>
      <c r="M46" s="6">
        <f t="shared" si="2"/>
        <v>100</v>
      </c>
    </row>
    <row r="47" spans="1:13" ht="13.5" customHeight="1">
      <c r="A47" s="3" t="s">
        <v>94</v>
      </c>
      <c r="B47" s="6">
        <v>400</v>
      </c>
      <c r="G47" s="3" t="s">
        <v>95</v>
      </c>
      <c r="H47" s="8"/>
      <c r="I47" s="7" t="s">
        <v>47</v>
      </c>
      <c r="K47" s="6"/>
      <c r="M47" s="6">
        <f t="shared" si="2"/>
        <v>400</v>
      </c>
    </row>
    <row r="48" spans="2:13" ht="13.5" customHeight="1">
      <c r="B48" s="6">
        <v>50</v>
      </c>
      <c r="C48" s="6" t="s">
        <v>133</v>
      </c>
      <c r="D48" s="6">
        <v>8</v>
      </c>
      <c r="G48" s="3" t="s">
        <v>134</v>
      </c>
      <c r="H48" s="8">
        <v>0.052083333333333336</v>
      </c>
      <c r="I48" s="7" t="s">
        <v>45</v>
      </c>
      <c r="K48" s="6"/>
      <c r="M48" s="6">
        <f t="shared" si="2"/>
        <v>400</v>
      </c>
    </row>
    <row r="49" spans="1:13" ht="13.5" customHeight="1">
      <c r="A49" s="3" t="s">
        <v>97</v>
      </c>
      <c r="B49" s="6">
        <v>50</v>
      </c>
      <c r="C49" s="6" t="s">
        <v>96</v>
      </c>
      <c r="D49" s="6">
        <v>8</v>
      </c>
      <c r="G49" s="3" t="s">
        <v>95</v>
      </c>
      <c r="H49" s="8">
        <v>0.041666666666666664</v>
      </c>
      <c r="I49" s="7" t="s">
        <v>46</v>
      </c>
      <c r="J49" s="6" t="s">
        <v>135</v>
      </c>
      <c r="K49" s="6"/>
      <c r="M49" s="6">
        <f t="shared" si="2"/>
        <v>400</v>
      </c>
    </row>
    <row r="50" spans="1:13" ht="13.5" customHeight="1">
      <c r="A50" s="3" t="s">
        <v>136</v>
      </c>
      <c r="B50" s="6">
        <v>50</v>
      </c>
      <c r="C50" s="6" t="s">
        <v>96</v>
      </c>
      <c r="D50" s="6">
        <v>4</v>
      </c>
      <c r="E50" s="6" t="s">
        <v>96</v>
      </c>
      <c r="F50" s="6">
        <v>3</v>
      </c>
      <c r="G50" s="3" t="s">
        <v>95</v>
      </c>
      <c r="H50" s="8">
        <v>0.052083333333333336</v>
      </c>
      <c r="I50" s="36" t="s">
        <v>137</v>
      </c>
      <c r="J50" s="34"/>
      <c r="K50" s="34"/>
      <c r="L50" s="34"/>
      <c r="M50" s="6">
        <f t="shared" si="2"/>
        <v>600</v>
      </c>
    </row>
    <row r="51" spans="1:13" ht="13.5" customHeight="1">
      <c r="A51" s="3" t="s">
        <v>138</v>
      </c>
      <c r="B51" s="6">
        <v>50</v>
      </c>
      <c r="C51" s="6" t="s">
        <v>96</v>
      </c>
      <c r="D51" s="6">
        <v>4</v>
      </c>
      <c r="E51" s="6" t="s">
        <v>96</v>
      </c>
      <c r="F51" s="6">
        <v>2</v>
      </c>
      <c r="G51" s="3" t="s">
        <v>139</v>
      </c>
      <c r="H51" s="8">
        <v>0.0625</v>
      </c>
      <c r="I51" s="7" t="s">
        <v>48</v>
      </c>
      <c r="J51" s="1" t="s">
        <v>140</v>
      </c>
      <c r="K51" s="6"/>
      <c r="M51" s="6">
        <f t="shared" si="2"/>
        <v>400</v>
      </c>
    </row>
    <row r="52" spans="1:13" ht="13.5" customHeight="1">
      <c r="A52" s="3" t="s">
        <v>141</v>
      </c>
      <c r="B52" s="6">
        <v>100</v>
      </c>
      <c r="H52" s="8"/>
      <c r="I52" s="7"/>
      <c r="J52" s="33"/>
      <c r="K52" s="6"/>
      <c r="M52" s="6">
        <f t="shared" si="2"/>
        <v>100</v>
      </c>
    </row>
    <row r="53" spans="1:13" ht="13.5" customHeight="1">
      <c r="A53" s="3" t="s">
        <v>98</v>
      </c>
      <c r="B53" s="6">
        <v>25</v>
      </c>
      <c r="C53" s="6" t="s">
        <v>99</v>
      </c>
      <c r="D53" s="6">
        <v>4</v>
      </c>
      <c r="G53" s="3" t="s">
        <v>100</v>
      </c>
      <c r="H53" s="8"/>
      <c r="I53" s="7" t="s">
        <v>58</v>
      </c>
      <c r="J53" s="33"/>
      <c r="K53" s="6"/>
      <c r="M53" s="6">
        <f t="shared" si="2"/>
        <v>100</v>
      </c>
    </row>
    <row r="54" spans="1:13" ht="13.5" customHeight="1">
      <c r="A54" s="3" t="s">
        <v>142</v>
      </c>
      <c r="B54" s="6">
        <v>200</v>
      </c>
      <c r="I54" s="7"/>
      <c r="J54" s="35"/>
      <c r="K54" s="30"/>
      <c r="L54" s="30"/>
      <c r="M54" s="6">
        <f t="shared" si="2"/>
        <v>200</v>
      </c>
    </row>
    <row r="55" spans="1:12" ht="13.5" customHeight="1">
      <c r="A55" s="13" t="s">
        <v>143</v>
      </c>
      <c r="B55" s="19">
        <f>SUM(M43:M54)</f>
        <v>3600</v>
      </c>
      <c r="C55" s="14" t="s">
        <v>144</v>
      </c>
      <c r="D55" s="2"/>
      <c r="E55" s="2"/>
      <c r="F55" s="2"/>
      <c r="H55" s="15"/>
      <c r="I55" s="16"/>
      <c r="J55" s="17"/>
      <c r="K55" s="16"/>
      <c r="L55" s="2"/>
    </row>
    <row r="56" spans="1:12" ht="13.5" customHeight="1" thickBot="1">
      <c r="A56" s="18" t="s">
        <v>145</v>
      </c>
      <c r="B56" s="47" t="s">
        <v>55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6" customHeight="1" thickTop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3.5" customHeight="1" thickBot="1">
      <c r="A58" s="49">
        <f>A11+5</f>
        <v>39985</v>
      </c>
      <c r="B58" s="49"/>
      <c r="C58" s="49"/>
      <c r="D58" s="49"/>
      <c r="E58" s="48" t="str">
        <f>TEXT(A58,"（aaa）")</f>
        <v>(日)</v>
      </c>
      <c r="F58" s="48"/>
      <c r="G58" s="9"/>
      <c r="H58" s="10"/>
      <c r="I58" s="11" t="s">
        <v>156</v>
      </c>
      <c r="J58" s="21" t="s">
        <v>174</v>
      </c>
      <c r="K58" s="22">
        <v>0.7291666666666666</v>
      </c>
      <c r="L58" s="22">
        <v>0.7847222222222222</v>
      </c>
    </row>
    <row r="59" spans="1:13" ht="13.5" customHeight="1" thickTop="1">
      <c r="A59" s="3" t="s">
        <v>157</v>
      </c>
      <c r="B59" s="6">
        <v>200</v>
      </c>
      <c r="I59" s="7"/>
      <c r="K59" s="6"/>
      <c r="M59" s="6">
        <f aca="true" t="shared" si="3" ref="M59:M65">IF(F59&gt;1,B59*D59*F59,IF(D59&gt;1,B59*D59,B59))</f>
        <v>200</v>
      </c>
    </row>
    <row r="60" spans="1:13" ht="13.5" customHeight="1">
      <c r="A60" s="3" t="s">
        <v>175</v>
      </c>
      <c r="B60" s="6">
        <v>100</v>
      </c>
      <c r="C60" s="6" t="s">
        <v>159</v>
      </c>
      <c r="D60" s="6">
        <v>4</v>
      </c>
      <c r="E60" s="6" t="s">
        <v>159</v>
      </c>
      <c r="F60" s="6">
        <v>2</v>
      </c>
      <c r="G60" s="3" t="s">
        <v>171</v>
      </c>
      <c r="H60" s="8">
        <v>0.09027777777777778</v>
      </c>
      <c r="I60" s="6"/>
      <c r="J60" s="38" t="s">
        <v>176</v>
      </c>
      <c r="K60" s="37"/>
      <c r="L60" s="37"/>
      <c r="M60" s="6">
        <f t="shared" si="3"/>
        <v>800</v>
      </c>
    </row>
    <row r="61" spans="1:13" ht="13.5" customHeight="1">
      <c r="A61" s="3" t="s">
        <v>177</v>
      </c>
      <c r="B61" s="6">
        <v>50</v>
      </c>
      <c r="H61" s="8"/>
      <c r="I61" s="7"/>
      <c r="J61" s="37" t="s">
        <v>178</v>
      </c>
      <c r="K61" s="37"/>
      <c r="L61" s="37"/>
      <c r="M61" s="6">
        <f t="shared" si="3"/>
        <v>50</v>
      </c>
    </row>
    <row r="62" spans="1:13" ht="13.5" customHeight="1">
      <c r="A62" s="3" t="s">
        <v>161</v>
      </c>
      <c r="B62" s="6">
        <v>50</v>
      </c>
      <c r="C62" s="6" t="s">
        <v>159</v>
      </c>
      <c r="D62" s="6">
        <v>2</v>
      </c>
      <c r="E62" s="6" t="s">
        <v>159</v>
      </c>
      <c r="F62" s="6">
        <v>4</v>
      </c>
      <c r="G62" s="3" t="s">
        <v>171</v>
      </c>
      <c r="H62" s="8">
        <v>0.041666666666666664</v>
      </c>
      <c r="I62" s="7" t="s">
        <v>56</v>
      </c>
      <c r="J62" s="1" t="s">
        <v>146</v>
      </c>
      <c r="K62" s="6"/>
      <c r="M62" s="6">
        <f t="shared" si="3"/>
        <v>400</v>
      </c>
    </row>
    <row r="63" spans="1:13" ht="13.5" customHeight="1">
      <c r="A63" s="3" t="s">
        <v>147</v>
      </c>
      <c r="B63" s="6">
        <v>50</v>
      </c>
      <c r="H63" s="8"/>
      <c r="I63" s="7"/>
      <c r="J63" s="1" t="s">
        <v>148</v>
      </c>
      <c r="K63" s="6"/>
      <c r="M63" s="6">
        <f t="shared" si="3"/>
        <v>50</v>
      </c>
    </row>
    <row r="64" spans="1:13" ht="13.5" customHeight="1">
      <c r="A64" s="3" t="s">
        <v>149</v>
      </c>
      <c r="B64" s="6">
        <v>100</v>
      </c>
      <c r="G64" s="3" t="s">
        <v>150</v>
      </c>
      <c r="H64" s="8"/>
      <c r="I64" s="7"/>
      <c r="J64" s="1" t="s">
        <v>151</v>
      </c>
      <c r="K64" s="6"/>
      <c r="M64" s="6">
        <f t="shared" si="3"/>
        <v>100</v>
      </c>
    </row>
    <row r="65" spans="1:13" ht="13.5" customHeight="1">
      <c r="A65" s="3" t="s">
        <v>152</v>
      </c>
      <c r="B65" s="6">
        <v>200</v>
      </c>
      <c r="I65" s="7"/>
      <c r="J65" s="35"/>
      <c r="K65" s="30"/>
      <c r="L65" s="30"/>
      <c r="M65" s="6">
        <f t="shared" si="3"/>
        <v>200</v>
      </c>
    </row>
    <row r="66" spans="1:12" ht="13.5" customHeight="1">
      <c r="A66" s="13" t="s">
        <v>153</v>
      </c>
      <c r="B66" s="19">
        <f>SUM(M59:M65)</f>
        <v>1800</v>
      </c>
      <c r="C66" s="14" t="s">
        <v>154</v>
      </c>
      <c r="D66" s="2"/>
      <c r="E66" s="2"/>
      <c r="F66" s="2"/>
      <c r="H66" s="15"/>
      <c r="I66" s="16"/>
      <c r="J66" s="17"/>
      <c r="K66" s="16"/>
      <c r="L66" s="2"/>
    </row>
    <row r="67" spans="1:12" ht="13.5" customHeight="1" thickBot="1">
      <c r="A67" s="18" t="s">
        <v>155</v>
      </c>
      <c r="B67" s="47" t="s">
        <v>57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7:11" ht="6" customHeight="1" thickTop="1">
      <c r="G68" s="28"/>
      <c r="H68" s="8"/>
      <c r="I68" s="7"/>
      <c r="K68" s="6"/>
    </row>
    <row r="69" spans="9:10" ht="13.5" customHeight="1">
      <c r="I69" s="24" t="s">
        <v>1</v>
      </c>
      <c r="J69" s="20">
        <f>SUM(B8,B18,B26,B39,B55,B66)</f>
        <v>11700</v>
      </c>
    </row>
  </sheetData>
  <mergeCells count="20">
    <mergeCell ref="B67:L67"/>
    <mergeCell ref="E42:F42"/>
    <mergeCell ref="B40:L40"/>
    <mergeCell ref="A58:D58"/>
    <mergeCell ref="B56:L56"/>
    <mergeCell ref="E58:F58"/>
    <mergeCell ref="A42:D42"/>
    <mergeCell ref="A21:D21"/>
    <mergeCell ref="E29:F29"/>
    <mergeCell ref="A29:D29"/>
    <mergeCell ref="E21:F21"/>
    <mergeCell ref="B27:L27"/>
    <mergeCell ref="B19:L19"/>
    <mergeCell ref="E1:F1"/>
    <mergeCell ref="E11:F11"/>
    <mergeCell ref="A13:D13"/>
    <mergeCell ref="E13:F13"/>
    <mergeCell ref="A1:D1"/>
    <mergeCell ref="A11:D11"/>
    <mergeCell ref="B9:L9"/>
  </mergeCells>
  <dataValidations count="2">
    <dataValidation allowBlank="1" showInputMessage="1" showErrorMessage="1" imeMode="off" sqref="B68:H68 B66:H66 H59:H65 B59:F65 G60:G64 H43:H54 B43:F54 B55:H55 G44:G53 B30:H39 B22:H26 B14:H18 B2:H8"/>
    <dataValidation type="list" allowBlank="1" showInputMessage="1" showErrorMessage="1" imeMode="off" sqref="G65 G59 G43 G54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9">
        <v>39986</v>
      </c>
      <c r="B1" s="49"/>
      <c r="C1" s="49"/>
      <c r="D1" s="49"/>
      <c r="E1" s="48" t="str">
        <f>TEXT(A1,"（aaa）")</f>
        <v>(月)</v>
      </c>
      <c r="F1" s="48"/>
      <c r="G1" s="9"/>
      <c r="H1" s="10"/>
      <c r="I1" s="11" t="s">
        <v>12</v>
      </c>
      <c r="J1" s="21"/>
      <c r="K1" s="22">
        <v>0.8576388888888888</v>
      </c>
      <c r="L1" s="22">
        <v>0.8854166666666666</v>
      </c>
    </row>
    <row r="2" spans="1:13" ht="13.5" customHeight="1" thickTop="1">
      <c r="A2" s="3" t="s">
        <v>23</v>
      </c>
      <c r="B2" s="6">
        <v>400</v>
      </c>
      <c r="G2" s="28"/>
      <c r="I2" s="7"/>
      <c r="M2" s="6">
        <f>IF(F2&gt;1,B2*D2*F2,IF(D2&gt;1,B2*D2,B2))</f>
        <v>400</v>
      </c>
    </row>
    <row r="3" spans="1:13" ht="13.5" customHeight="1">
      <c r="A3" s="3" t="s">
        <v>64</v>
      </c>
      <c r="B3" s="6">
        <v>800</v>
      </c>
      <c r="G3" s="28"/>
      <c r="H3" s="8"/>
      <c r="I3" s="7" t="s">
        <v>74</v>
      </c>
      <c r="M3" s="6">
        <f>IF(F3&gt;1,B3*D3*F3,IF(D3&gt;1,B3*D3,B3))</f>
        <v>800</v>
      </c>
    </row>
    <row r="4" spans="1:13" ht="13.5" customHeight="1">
      <c r="A4" s="3" t="s">
        <v>24</v>
      </c>
      <c r="B4" s="6">
        <v>100</v>
      </c>
      <c r="G4" s="28"/>
      <c r="H4" s="8"/>
      <c r="I4" s="6"/>
      <c r="M4" s="6">
        <f>IF(F4&gt;1,B4*D4*F4,IF(D4&gt;1,B4*D4,B4))</f>
        <v>100</v>
      </c>
    </row>
    <row r="5" spans="1:12" ht="13.5" customHeight="1">
      <c r="A5" s="13" t="s">
        <v>8</v>
      </c>
      <c r="B5" s="19">
        <f>SUM(M2:M4)</f>
        <v>1300</v>
      </c>
      <c r="C5" s="14" t="s">
        <v>9</v>
      </c>
      <c r="D5" s="2"/>
      <c r="E5" s="2"/>
      <c r="F5" s="2"/>
      <c r="G5" s="28"/>
      <c r="H5" s="15"/>
      <c r="I5" s="16"/>
      <c r="J5" s="17"/>
      <c r="K5" s="16"/>
      <c r="L5" s="2"/>
    </row>
    <row r="6" spans="1:12" ht="13.5" customHeight="1" thickBot="1">
      <c r="A6" s="18" t="s">
        <v>10</v>
      </c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ht="6" customHeight="1" thickTop="1"/>
    <row r="8" spans="1:12" ht="13.5" customHeight="1" thickBot="1">
      <c r="A8" s="49">
        <f>A1+1</f>
        <v>39987</v>
      </c>
      <c r="B8" s="49"/>
      <c r="C8" s="49"/>
      <c r="D8" s="49"/>
      <c r="E8" s="48" t="str">
        <f>TEXT(A8,"（aaa）")</f>
        <v>(火)</v>
      </c>
      <c r="F8" s="48"/>
      <c r="G8" s="9"/>
      <c r="H8" s="10"/>
      <c r="I8" s="11" t="s">
        <v>0</v>
      </c>
      <c r="J8" s="12"/>
      <c r="K8" s="22"/>
      <c r="L8" s="22"/>
    </row>
    <row r="9" ht="6" customHeight="1" thickTop="1"/>
    <row r="10" spans="1:12" ht="13.5" customHeight="1" thickBot="1">
      <c r="A10" s="49">
        <f>A1+2</f>
        <v>39988</v>
      </c>
      <c r="B10" s="49"/>
      <c r="C10" s="49"/>
      <c r="D10" s="49"/>
      <c r="E10" s="48" t="str">
        <f>TEXT(A10,"（aaa）")</f>
        <v>(水)</v>
      </c>
      <c r="F10" s="48"/>
      <c r="G10" s="9"/>
      <c r="H10" s="10"/>
      <c r="I10" s="11" t="s">
        <v>25</v>
      </c>
      <c r="J10" s="12"/>
      <c r="K10" s="22">
        <v>0.8541666666666666</v>
      </c>
      <c r="L10" s="22">
        <v>0.8854166666666666</v>
      </c>
    </row>
    <row r="11" spans="1:13" ht="13.5" customHeight="1" thickTop="1">
      <c r="A11" s="3" t="s">
        <v>23</v>
      </c>
      <c r="B11" s="6">
        <v>400</v>
      </c>
      <c r="G11" s="28"/>
      <c r="I11" s="7"/>
      <c r="M11" s="6">
        <f>IF(F11&gt;1,B11*D11*F11,IF(D11&gt;1,B11*D11,B11))</f>
        <v>400</v>
      </c>
    </row>
    <row r="12" spans="1:13" ht="13.5" customHeight="1">
      <c r="A12" s="3" t="s">
        <v>13</v>
      </c>
      <c r="B12" s="6">
        <v>50</v>
      </c>
      <c r="C12" s="6" t="s">
        <v>11</v>
      </c>
      <c r="D12" s="6">
        <v>16</v>
      </c>
      <c r="G12" s="28" t="s">
        <v>31</v>
      </c>
      <c r="H12" s="8">
        <v>0.04861111111111111</v>
      </c>
      <c r="I12" s="7" t="s">
        <v>32</v>
      </c>
      <c r="M12" s="6">
        <f>IF(F12&gt;1,B12*D12*F12,IF(D12&gt;1,B12*D12,B12))</f>
        <v>800</v>
      </c>
    </row>
    <row r="13" spans="1:13" ht="13.5" customHeight="1">
      <c r="A13" s="3" t="s">
        <v>14</v>
      </c>
      <c r="B13" s="6">
        <v>50</v>
      </c>
      <c r="C13" s="6" t="s">
        <v>3</v>
      </c>
      <c r="D13" s="6">
        <v>4</v>
      </c>
      <c r="G13" s="28" t="s">
        <v>34</v>
      </c>
      <c r="H13" s="8">
        <v>0.041666666666666664</v>
      </c>
      <c r="I13" s="7" t="s">
        <v>53</v>
      </c>
      <c r="J13" s="1" t="s">
        <v>63</v>
      </c>
      <c r="M13" s="6">
        <f>IF(F13&gt;1,B13*D13*F13,IF(D13&gt;1,B13*D13,B13))</f>
        <v>200</v>
      </c>
    </row>
    <row r="14" spans="1:13" ht="13.5" customHeight="1">
      <c r="A14" s="3" t="s">
        <v>24</v>
      </c>
      <c r="B14" s="6">
        <v>200</v>
      </c>
      <c r="G14" s="28"/>
      <c r="H14" s="8"/>
      <c r="I14" s="7"/>
      <c r="M14" s="6">
        <f>IF(F14&gt;1,B14*D14*F14,IF(D14&gt;1,B14*D14,B14))</f>
        <v>200</v>
      </c>
    </row>
    <row r="15" spans="1:12" ht="13.5" customHeight="1">
      <c r="A15" s="13" t="s">
        <v>8</v>
      </c>
      <c r="B15" s="19">
        <f>SUM(M11:M14)</f>
        <v>1600</v>
      </c>
      <c r="C15" s="14" t="s">
        <v>9</v>
      </c>
      <c r="D15" s="2"/>
      <c r="E15" s="2"/>
      <c r="F15" s="2"/>
      <c r="G15" s="28"/>
      <c r="H15" s="15"/>
      <c r="I15" s="16"/>
      <c r="J15" s="17"/>
      <c r="K15" s="16"/>
      <c r="L15" s="2"/>
    </row>
    <row r="16" spans="1:12" ht="13.5" customHeight="1" thickBot="1">
      <c r="A16" s="18" t="s">
        <v>10</v>
      </c>
      <c r="B16" s="47" t="s">
        <v>66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ht="6" customHeight="1" thickTop="1"/>
    <row r="18" spans="1:12" ht="13.5" customHeight="1" thickBot="1">
      <c r="A18" s="49">
        <f>A1+3</f>
        <v>39989</v>
      </c>
      <c r="B18" s="49"/>
      <c r="C18" s="49"/>
      <c r="D18" s="49"/>
      <c r="E18" s="48" t="str">
        <f>TEXT(A18,"（aaa）")</f>
        <v>(木)</v>
      </c>
      <c r="F18" s="48"/>
      <c r="G18" s="9"/>
      <c r="H18" s="10"/>
      <c r="I18" s="11" t="s">
        <v>12</v>
      </c>
      <c r="J18" s="23" t="s">
        <v>44</v>
      </c>
      <c r="K18" s="22">
        <v>0.6805555555555555</v>
      </c>
      <c r="L18" s="22">
        <v>0.7013888888888888</v>
      </c>
    </row>
    <row r="19" spans="1:13" ht="13.5" customHeight="1" thickTop="1">
      <c r="A19" s="3" t="s">
        <v>23</v>
      </c>
      <c r="B19" s="6">
        <v>300</v>
      </c>
      <c r="G19" s="28"/>
      <c r="I19" s="7"/>
      <c r="M19" s="6">
        <f>IF(F19&gt;1,B19*D19*F19,IF(D19&gt;1,B19*D19,B19))</f>
        <v>300</v>
      </c>
    </row>
    <row r="20" spans="7:13" ht="13.5" customHeight="1">
      <c r="G20" s="28"/>
      <c r="H20" s="8"/>
      <c r="I20" s="7" t="s">
        <v>36</v>
      </c>
      <c r="J20" s="25"/>
      <c r="M20" s="6">
        <f>IF(F20&gt;1,B20*D20*F20,IF(D20&gt;1,B20*D20,B20))</f>
        <v>0</v>
      </c>
    </row>
    <row r="21" spans="1:13" ht="13.5" customHeight="1">
      <c r="A21" s="3" t="s">
        <v>24</v>
      </c>
      <c r="G21" s="28"/>
      <c r="H21" s="8"/>
      <c r="I21" s="7"/>
      <c r="M21" s="6">
        <f>IF(F21&gt;1,B21*D21*F21,IF(D21&gt;1,B21*D21,B21))</f>
        <v>0</v>
      </c>
    </row>
    <row r="22" spans="1:12" ht="13.5" customHeight="1">
      <c r="A22" s="13" t="s">
        <v>8</v>
      </c>
      <c r="B22" s="19">
        <f>SUM(M19:M21)</f>
        <v>300</v>
      </c>
      <c r="C22" s="14" t="s">
        <v>9</v>
      </c>
      <c r="D22" s="2"/>
      <c r="E22" s="2"/>
      <c r="F22" s="2"/>
      <c r="G22" s="28"/>
      <c r="H22" s="15"/>
      <c r="I22" s="16"/>
      <c r="J22" s="17"/>
      <c r="K22" s="16"/>
      <c r="L22" s="2"/>
    </row>
    <row r="23" spans="1:12" ht="13.5" customHeight="1" thickBot="1">
      <c r="A23" s="18" t="s">
        <v>10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ht="6" customHeight="1" thickTop="1"/>
    <row r="25" spans="1:12" ht="13.5" customHeight="1" thickBot="1">
      <c r="A25" s="49">
        <f>A1+4</f>
        <v>39990</v>
      </c>
      <c r="B25" s="49"/>
      <c r="C25" s="49"/>
      <c r="D25" s="49"/>
      <c r="E25" s="48" t="str">
        <f>TEXT(A25,"（aaa）")</f>
        <v>(金)</v>
      </c>
      <c r="F25" s="48"/>
      <c r="G25" s="9"/>
      <c r="H25" s="10"/>
      <c r="I25" s="11" t="s">
        <v>73</v>
      </c>
      <c r="J25" s="23"/>
      <c r="K25" s="22">
        <v>0.8263888888888888</v>
      </c>
      <c r="L25" s="22">
        <v>0.8645833333333334</v>
      </c>
    </row>
    <row r="26" spans="1:13" ht="13.5" customHeight="1" thickTop="1">
      <c r="A26" s="3" t="s">
        <v>15</v>
      </c>
      <c r="B26" s="6">
        <v>200</v>
      </c>
      <c r="G26" s="28"/>
      <c r="I26" s="7"/>
      <c r="M26" s="6">
        <f aca="true" t="shared" si="0" ref="M26:M32">IF(F26&gt;1,B26*D26*F26,IF(D26&gt;1,B26*D26,B26))</f>
        <v>200</v>
      </c>
    </row>
    <row r="27" spans="1:13" ht="13.5" customHeight="1">
      <c r="A27" s="3" t="s">
        <v>35</v>
      </c>
      <c r="B27" s="6">
        <v>50</v>
      </c>
      <c r="C27" s="6" t="s">
        <v>16</v>
      </c>
      <c r="D27" s="6">
        <v>20</v>
      </c>
      <c r="G27" s="28" t="s">
        <v>21</v>
      </c>
      <c r="H27" s="8"/>
      <c r="I27" s="7" t="s">
        <v>40</v>
      </c>
      <c r="M27" s="6">
        <f>IF(F27&gt;1,B27*D27*F27,IF(D27&gt;1,B27*D27,B27))</f>
        <v>1000</v>
      </c>
    </row>
    <row r="28" spans="1:13" ht="13.5" customHeight="1">
      <c r="A28" s="3" t="s">
        <v>27</v>
      </c>
      <c r="B28" s="6">
        <v>300</v>
      </c>
      <c r="C28" s="6" t="s">
        <v>16</v>
      </c>
      <c r="D28" s="6">
        <v>1</v>
      </c>
      <c r="G28" s="28" t="s">
        <v>34</v>
      </c>
      <c r="H28" s="8"/>
      <c r="I28" s="7"/>
      <c r="M28" s="6">
        <f t="shared" si="0"/>
        <v>300</v>
      </c>
    </row>
    <row r="29" spans="2:13" ht="13.5" customHeight="1">
      <c r="B29" s="6">
        <v>50</v>
      </c>
      <c r="C29" s="6" t="s">
        <v>3</v>
      </c>
      <c r="D29" s="6">
        <v>2</v>
      </c>
      <c r="E29" s="6" t="s">
        <v>3</v>
      </c>
      <c r="F29" s="6">
        <v>3</v>
      </c>
      <c r="G29" s="28" t="s">
        <v>34</v>
      </c>
      <c r="H29" s="8">
        <v>0.052083333333333336</v>
      </c>
      <c r="I29" s="7" t="s">
        <v>41</v>
      </c>
      <c r="M29" s="6">
        <f t="shared" si="0"/>
        <v>300</v>
      </c>
    </row>
    <row r="30" spans="1:13" ht="13.5" customHeight="1">
      <c r="A30" s="3" t="s">
        <v>26</v>
      </c>
      <c r="B30" s="6">
        <v>50</v>
      </c>
      <c r="G30" s="28"/>
      <c r="H30" s="8"/>
      <c r="I30" s="7"/>
      <c r="M30" s="6">
        <f t="shared" si="0"/>
        <v>50</v>
      </c>
    </row>
    <row r="31" spans="1:13" ht="13.5" customHeight="1">
      <c r="A31" s="3" t="s">
        <v>14</v>
      </c>
      <c r="B31" s="6">
        <v>50</v>
      </c>
      <c r="C31" s="6" t="s">
        <v>17</v>
      </c>
      <c r="D31" s="6">
        <v>6</v>
      </c>
      <c r="G31" s="28" t="s">
        <v>34</v>
      </c>
      <c r="H31" s="8">
        <v>0.052083333333333336</v>
      </c>
      <c r="I31" s="7" t="s">
        <v>43</v>
      </c>
      <c r="J31" s="1" t="s">
        <v>42</v>
      </c>
      <c r="M31" s="6">
        <f t="shared" si="0"/>
        <v>300</v>
      </c>
    </row>
    <row r="32" spans="1:13" ht="13.5" customHeight="1">
      <c r="A32" s="3" t="s">
        <v>30</v>
      </c>
      <c r="B32" s="6">
        <v>300</v>
      </c>
      <c r="G32" s="28"/>
      <c r="H32" s="8"/>
      <c r="I32" s="7"/>
      <c r="M32" s="6">
        <f t="shared" si="0"/>
        <v>300</v>
      </c>
    </row>
    <row r="33" spans="1:12" ht="13.5" customHeight="1">
      <c r="A33" s="13" t="s">
        <v>8</v>
      </c>
      <c r="B33" s="19">
        <f>SUM(M26:M32)</f>
        <v>2450</v>
      </c>
      <c r="C33" s="14" t="s">
        <v>9</v>
      </c>
      <c r="D33" s="2"/>
      <c r="E33" s="2"/>
      <c r="F33" s="2"/>
      <c r="G33" s="28"/>
      <c r="H33" s="15"/>
      <c r="I33" s="16"/>
      <c r="J33" s="17"/>
      <c r="K33" s="16"/>
      <c r="L33" s="2"/>
    </row>
    <row r="34" spans="1:12" ht="13.5" customHeight="1" thickBot="1">
      <c r="A34" s="18" t="s">
        <v>10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ht="6" customHeight="1" thickTop="1"/>
    <row r="36" spans="1:12" ht="13.5" customHeight="1" thickBot="1">
      <c r="A36" s="49">
        <f>A1+5</f>
        <v>39991</v>
      </c>
      <c r="B36" s="49"/>
      <c r="C36" s="49"/>
      <c r="D36" s="49"/>
      <c r="E36" s="48" t="str">
        <f>TEXT(A36,"（aaa）")</f>
        <v>(土)</v>
      </c>
      <c r="F36" s="48"/>
      <c r="G36" s="9"/>
      <c r="H36" s="10"/>
      <c r="I36" s="11" t="s">
        <v>2</v>
      </c>
      <c r="J36" s="12"/>
      <c r="K36" s="22">
        <v>0.7291666666666666</v>
      </c>
      <c r="L36" s="22">
        <v>0.8125</v>
      </c>
    </row>
    <row r="37" spans="1:13" ht="13.5" customHeight="1" thickTop="1">
      <c r="A37" s="3" t="s">
        <v>4</v>
      </c>
      <c r="B37" s="6">
        <v>400</v>
      </c>
      <c r="I37" s="7"/>
      <c r="K37" s="6"/>
      <c r="M37" s="6">
        <f aca="true" t="shared" si="1" ref="M37:M50">IF(F37&gt;1,B37*D37*F37,IF(D37&gt;1,B37*D37,B37))</f>
        <v>400</v>
      </c>
    </row>
    <row r="38" spans="1:13" ht="13.5" customHeight="1">
      <c r="A38" s="3" t="s">
        <v>62</v>
      </c>
      <c r="B38" s="6">
        <v>75</v>
      </c>
      <c r="C38" s="6" t="s">
        <v>3</v>
      </c>
      <c r="D38" s="6">
        <v>8</v>
      </c>
      <c r="G38" s="3" t="s">
        <v>6</v>
      </c>
      <c r="H38" s="8">
        <v>0.07291666666666667</v>
      </c>
      <c r="I38" s="7"/>
      <c r="K38" s="6"/>
      <c r="M38" s="6">
        <f t="shared" si="1"/>
        <v>600</v>
      </c>
    </row>
    <row r="39" spans="1:13" ht="13.5" customHeight="1">
      <c r="A39" s="3" t="s">
        <v>5</v>
      </c>
      <c r="B39" s="6">
        <v>25</v>
      </c>
      <c r="C39" s="6" t="s">
        <v>3</v>
      </c>
      <c r="D39" s="6">
        <v>4</v>
      </c>
      <c r="G39" s="3" t="s">
        <v>6</v>
      </c>
      <c r="H39" s="8">
        <v>0.041666666666666664</v>
      </c>
      <c r="I39" s="7" t="s">
        <v>39</v>
      </c>
      <c r="K39" s="6"/>
      <c r="M39" s="6">
        <f t="shared" si="1"/>
        <v>100</v>
      </c>
    </row>
    <row r="40" spans="1:13" ht="13.5" customHeight="1">
      <c r="A40" s="3" t="s">
        <v>26</v>
      </c>
      <c r="B40" s="6">
        <v>100</v>
      </c>
      <c r="H40" s="8"/>
      <c r="I40" s="31"/>
      <c r="J40" s="32"/>
      <c r="K40" s="32"/>
      <c r="L40" s="32"/>
      <c r="M40" s="6">
        <f t="shared" si="1"/>
        <v>100</v>
      </c>
    </row>
    <row r="41" spans="1:13" ht="13.5" customHeight="1">
      <c r="A41" s="3" t="s">
        <v>28</v>
      </c>
      <c r="B41" s="6">
        <v>50</v>
      </c>
      <c r="C41" s="6" t="s">
        <v>3</v>
      </c>
      <c r="D41" s="6">
        <v>4</v>
      </c>
      <c r="G41" s="3" t="s">
        <v>6</v>
      </c>
      <c r="H41" s="8">
        <v>0.05555555555555555</v>
      </c>
      <c r="I41" s="7" t="s">
        <v>70</v>
      </c>
      <c r="K41" s="6"/>
      <c r="M41" s="6">
        <f t="shared" si="1"/>
        <v>200</v>
      </c>
    </row>
    <row r="42" spans="2:13" ht="13.5" customHeight="1">
      <c r="B42" s="6">
        <v>50</v>
      </c>
      <c r="C42" s="6" t="s">
        <v>3</v>
      </c>
      <c r="D42" s="6">
        <v>4</v>
      </c>
      <c r="G42" s="3" t="s">
        <v>6</v>
      </c>
      <c r="H42" s="8">
        <v>0.052083333333333336</v>
      </c>
      <c r="I42" s="7" t="s">
        <v>71</v>
      </c>
      <c r="K42" s="6"/>
      <c r="M42" s="6">
        <f t="shared" si="1"/>
        <v>200</v>
      </c>
    </row>
    <row r="43" spans="2:13" ht="13.5" customHeight="1">
      <c r="B43" s="6">
        <v>50</v>
      </c>
      <c r="C43" s="6" t="s">
        <v>3</v>
      </c>
      <c r="D43" s="6">
        <v>4</v>
      </c>
      <c r="G43" s="3" t="s">
        <v>6</v>
      </c>
      <c r="H43" s="8">
        <v>0.04861111111111111</v>
      </c>
      <c r="I43" s="7" t="s">
        <v>72</v>
      </c>
      <c r="J43" s="6"/>
      <c r="K43" s="6"/>
      <c r="M43" s="6">
        <f t="shared" si="1"/>
        <v>200</v>
      </c>
    </row>
    <row r="44" spans="1:13" ht="13.5" customHeight="1">
      <c r="A44" s="3" t="s">
        <v>5</v>
      </c>
      <c r="B44" s="6">
        <v>50</v>
      </c>
      <c r="C44" s="6" t="s">
        <v>3</v>
      </c>
      <c r="D44" s="6">
        <v>4</v>
      </c>
      <c r="G44" s="3" t="s">
        <v>29</v>
      </c>
      <c r="H44" s="8">
        <v>0.0625</v>
      </c>
      <c r="I44" s="7" t="s">
        <v>65</v>
      </c>
      <c r="J44" s="33"/>
      <c r="K44" s="6"/>
      <c r="M44" s="6">
        <f t="shared" si="1"/>
        <v>200</v>
      </c>
    </row>
    <row r="45" spans="1:13" ht="13.5" customHeight="1">
      <c r="A45" s="3" t="s">
        <v>38</v>
      </c>
      <c r="B45" s="6">
        <v>100</v>
      </c>
      <c r="H45" s="8"/>
      <c r="I45" s="7"/>
      <c r="J45" s="33"/>
      <c r="K45" s="6"/>
      <c r="M45" s="6">
        <f t="shared" si="1"/>
        <v>100</v>
      </c>
    </row>
    <row r="46" spans="1:13" ht="13.5" customHeight="1">
      <c r="A46" s="3" t="s">
        <v>13</v>
      </c>
      <c r="B46" s="6">
        <v>50</v>
      </c>
      <c r="C46" s="6" t="s">
        <v>11</v>
      </c>
      <c r="D46" s="6">
        <v>6</v>
      </c>
      <c r="G46" s="3" t="s">
        <v>33</v>
      </c>
      <c r="H46" s="8"/>
      <c r="I46" s="7"/>
      <c r="J46" s="33"/>
      <c r="K46" s="6"/>
      <c r="M46" s="6">
        <f t="shared" si="1"/>
        <v>300</v>
      </c>
    </row>
    <row r="47" spans="1:13" ht="13.5" customHeight="1">
      <c r="A47" s="3" t="s">
        <v>14</v>
      </c>
      <c r="B47" s="6">
        <v>50</v>
      </c>
      <c r="C47" s="6" t="s">
        <v>11</v>
      </c>
      <c r="D47" s="6">
        <v>1</v>
      </c>
      <c r="G47" s="3" t="s">
        <v>33</v>
      </c>
      <c r="H47" s="8"/>
      <c r="I47" s="7" t="s">
        <v>75</v>
      </c>
      <c r="J47" s="1" t="s">
        <v>76</v>
      </c>
      <c r="K47" s="6"/>
      <c r="M47" s="6">
        <f t="shared" si="1"/>
        <v>50</v>
      </c>
    </row>
    <row r="48" spans="1:13" ht="13.5" customHeight="1">
      <c r="A48" s="3" t="s">
        <v>49</v>
      </c>
      <c r="B48" s="6">
        <v>25</v>
      </c>
      <c r="C48" s="6" t="s">
        <v>22</v>
      </c>
      <c r="D48" s="6">
        <v>2</v>
      </c>
      <c r="G48" s="3" t="s">
        <v>50</v>
      </c>
      <c r="H48" s="8"/>
      <c r="I48" s="7" t="s">
        <v>67</v>
      </c>
      <c r="J48" s="33"/>
      <c r="K48" s="6"/>
      <c r="M48" s="6">
        <f t="shared" si="1"/>
        <v>50</v>
      </c>
    </row>
    <row r="49" spans="1:13" ht="13.5" customHeight="1">
      <c r="A49" s="3" t="s">
        <v>51</v>
      </c>
      <c r="B49" s="6">
        <v>300</v>
      </c>
      <c r="I49" s="7"/>
      <c r="K49" s="6"/>
      <c r="M49" s="6">
        <f t="shared" si="1"/>
        <v>300</v>
      </c>
    </row>
    <row r="50" spans="1:13" ht="13.5" customHeight="1">
      <c r="A50" s="13" t="s">
        <v>68</v>
      </c>
      <c r="B50" s="19">
        <f>SUM(M37:M49)</f>
        <v>2800</v>
      </c>
      <c r="C50" s="14" t="s">
        <v>69</v>
      </c>
      <c r="D50" s="2"/>
      <c r="E50" s="2"/>
      <c r="F50" s="2"/>
      <c r="G50" s="13"/>
      <c r="H50" s="15"/>
      <c r="I50" s="39"/>
      <c r="J50" s="17"/>
      <c r="K50" s="2"/>
      <c r="L50" s="2"/>
      <c r="M50" s="6">
        <f t="shared" si="1"/>
        <v>2800</v>
      </c>
    </row>
    <row r="51" spans="1:12" ht="13.5" customHeight="1" thickBot="1">
      <c r="A51" s="18" t="s">
        <v>7</v>
      </c>
      <c r="B51" s="47" t="s">
        <v>77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3.5" customHeight="1" thickTop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3.5" customHeight="1" thickBot="1">
      <c r="A53" s="49">
        <f>A8+5</f>
        <v>39992</v>
      </c>
      <c r="B53" s="49"/>
      <c r="C53" s="49"/>
      <c r="D53" s="49"/>
      <c r="E53" s="48" t="str">
        <f>TEXT(A53,"（aaa）")</f>
        <v>(日)</v>
      </c>
      <c r="F53" s="48"/>
      <c r="G53" s="9"/>
      <c r="H53" s="10"/>
      <c r="I53" s="11" t="s">
        <v>91</v>
      </c>
      <c r="J53" s="21" t="s">
        <v>92</v>
      </c>
      <c r="K53" s="22"/>
      <c r="L53" s="22"/>
    </row>
    <row r="54" spans="1:9" ht="13.5" customHeight="1" thickTop="1">
      <c r="A54" s="7"/>
      <c r="G54" s="7"/>
      <c r="I54" s="7"/>
    </row>
    <row r="55" spans="1:10" ht="13.5" customHeight="1">
      <c r="A55" s="7"/>
      <c r="B55" s="6" t="s">
        <v>78</v>
      </c>
      <c r="G55" s="7"/>
      <c r="I55" s="1" t="s">
        <v>84</v>
      </c>
      <c r="J55" s="45" t="s">
        <v>85</v>
      </c>
    </row>
    <row r="56" spans="1:10" ht="13.5" customHeight="1">
      <c r="A56" s="7"/>
      <c r="B56" s="34" t="s">
        <v>81</v>
      </c>
      <c r="G56" s="7"/>
      <c r="I56" s="1" t="s">
        <v>86</v>
      </c>
      <c r="J56" s="45" t="s">
        <v>89</v>
      </c>
    </row>
    <row r="57" spans="1:10" ht="13.5" customHeight="1">
      <c r="A57" s="7"/>
      <c r="B57" s="34" t="s">
        <v>83</v>
      </c>
      <c r="G57" s="7"/>
      <c r="H57" s="8"/>
      <c r="I57" s="37" t="s">
        <v>87</v>
      </c>
      <c r="J57" s="45" t="s">
        <v>85</v>
      </c>
    </row>
    <row r="58" spans="1:10" ht="13.5" customHeight="1">
      <c r="A58" s="7"/>
      <c r="B58" s="34" t="s">
        <v>82</v>
      </c>
      <c r="G58" s="7"/>
      <c r="I58" s="40" t="s">
        <v>88</v>
      </c>
      <c r="J58" s="46" t="s">
        <v>79</v>
      </c>
    </row>
    <row r="59" spans="1:12" ht="13.5" customHeight="1">
      <c r="A59" s="39"/>
      <c r="B59" s="2"/>
      <c r="C59" s="2"/>
      <c r="D59" s="2"/>
      <c r="E59" s="2"/>
      <c r="F59" s="2"/>
      <c r="G59" s="39"/>
      <c r="H59" s="41"/>
      <c r="I59" s="39"/>
      <c r="J59" s="17"/>
      <c r="K59" s="16"/>
      <c r="L59" s="2"/>
    </row>
    <row r="60" spans="1:12" ht="14.25" thickBot="1">
      <c r="A60" s="18" t="s">
        <v>80</v>
      </c>
      <c r="B60" s="42" t="s">
        <v>90</v>
      </c>
      <c r="C60" s="43"/>
      <c r="D60" s="43"/>
      <c r="E60" s="43"/>
      <c r="F60" s="43"/>
      <c r="G60" s="9"/>
      <c r="H60" s="10"/>
      <c r="I60" s="44"/>
      <c r="J60" s="12"/>
      <c r="K60" s="44"/>
      <c r="L60" s="43"/>
    </row>
    <row r="61" ht="13.5" customHeight="1" thickTop="1">
      <c r="I61" s="7"/>
    </row>
    <row r="62" spans="9:10" ht="13.5" customHeight="1">
      <c r="I62" s="24" t="s">
        <v>1</v>
      </c>
      <c r="J62" s="20">
        <f>SUM(B5,B15,B22,B33,B50)</f>
        <v>8450</v>
      </c>
    </row>
    <row r="63" spans="9:10" ht="13.5" customHeight="1">
      <c r="I63" s="6"/>
      <c r="J63" s="6"/>
    </row>
  </sheetData>
  <mergeCells count="19">
    <mergeCell ref="B16:L16"/>
    <mergeCell ref="E1:F1"/>
    <mergeCell ref="E8:F8"/>
    <mergeCell ref="A10:D10"/>
    <mergeCell ref="E10:F10"/>
    <mergeCell ref="A1:D1"/>
    <mergeCell ref="A8:D8"/>
    <mergeCell ref="B6:L6"/>
    <mergeCell ref="A18:D18"/>
    <mergeCell ref="B23:L23"/>
    <mergeCell ref="E25:F25"/>
    <mergeCell ref="A25:D25"/>
    <mergeCell ref="E18:F18"/>
    <mergeCell ref="E53:F53"/>
    <mergeCell ref="A36:D36"/>
    <mergeCell ref="E36:F36"/>
    <mergeCell ref="B34:L34"/>
    <mergeCell ref="A53:D53"/>
    <mergeCell ref="B51:L51"/>
  </mergeCells>
  <dataValidations count="2">
    <dataValidation allowBlank="1" showInputMessage="1" showErrorMessage="1" imeMode="off" sqref="B61:H61 G38:G50 B37:F50 H37:H50 B19:H22 B26:H33 B11:H15 B2:H5 B54:B55 C54:F59 H54:H59 B59"/>
    <dataValidation type="list" allowBlank="1" showInputMessage="1" showErrorMessage="1" imeMode="off" sqref="G37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Hirae</cp:lastModifiedBy>
  <cp:lastPrinted>2009-06-25T02:39:49Z</cp:lastPrinted>
  <dcterms:created xsi:type="dcterms:W3CDTF">2007-11-12T01:31:50Z</dcterms:created>
  <dcterms:modified xsi:type="dcterms:W3CDTF">2009-07-02T00:15:46Z</dcterms:modified>
  <cp:category/>
  <cp:version/>
  <cp:contentType/>
  <cp:contentStatus/>
</cp:coreProperties>
</file>