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2" windowWidth="12336" windowHeight="7356" activeTab="1"/>
  </bookViews>
  <sheets>
    <sheet name="52" sheetId="1" r:id="rId1"/>
    <sheet name="53" sheetId="2" r:id="rId2"/>
    <sheet name="練習会" sheetId="3" r:id="rId3"/>
  </sheets>
  <definedNames>
    <definedName name="_xlnm.Print_Area" localSheetId="0">'52'!$A$1:$L$63</definedName>
    <definedName name="_xlnm.Print_Area" localSheetId="1">'53'!$A$1:$L$69</definedName>
  </definedNames>
  <calcPr fullCalcOnLoad="1"/>
</workbook>
</file>

<file path=xl/sharedStrings.xml><?xml version="1.0" encoding="utf-8"?>
<sst xmlns="http://schemas.openxmlformats.org/spreadsheetml/2006/main" count="357" uniqueCount="181">
  <si>
    <t>休み</t>
  </si>
  <si>
    <t>週間トータル距離</t>
  </si>
  <si>
    <t>チーム練</t>
  </si>
  <si>
    <t>x</t>
  </si>
  <si>
    <t>W-up</t>
  </si>
  <si>
    <t>x</t>
  </si>
  <si>
    <t>Swim</t>
  </si>
  <si>
    <t>cho</t>
  </si>
  <si>
    <t>(土)</t>
  </si>
  <si>
    <t>Total</t>
  </si>
  <si>
    <t>m</t>
  </si>
  <si>
    <t>ｺﾒﾝﾄ</t>
  </si>
  <si>
    <t>Total</t>
  </si>
  <si>
    <t>m</t>
  </si>
  <si>
    <t>ｺﾒﾝﾄ</t>
  </si>
  <si>
    <t>x</t>
  </si>
  <si>
    <t>フリーコース</t>
  </si>
  <si>
    <t>Fr</t>
  </si>
  <si>
    <t>基礎練。動きをコントロール。</t>
  </si>
  <si>
    <t>Drill</t>
  </si>
  <si>
    <t>Sc/S</t>
  </si>
  <si>
    <t>Swim</t>
  </si>
  <si>
    <t>Kick</t>
  </si>
  <si>
    <t>Br</t>
  </si>
  <si>
    <t>Total</t>
  </si>
  <si>
    <t>m</t>
  </si>
  <si>
    <t>ｺﾒﾝﾄ</t>
  </si>
  <si>
    <t>Total</t>
  </si>
  <si>
    <t>m</t>
  </si>
  <si>
    <t>ｺﾒﾝﾄ</t>
  </si>
  <si>
    <t>W-up</t>
  </si>
  <si>
    <t>x</t>
  </si>
  <si>
    <t>Down</t>
  </si>
  <si>
    <t>x</t>
  </si>
  <si>
    <t>Total</t>
  </si>
  <si>
    <t>m</t>
  </si>
  <si>
    <t>ｺﾒﾝﾄ</t>
  </si>
  <si>
    <t>4S</t>
  </si>
  <si>
    <t>Form</t>
  </si>
  <si>
    <t>x</t>
  </si>
  <si>
    <t>Down</t>
  </si>
  <si>
    <t>Total</t>
  </si>
  <si>
    <t>m</t>
  </si>
  <si>
    <t>チーム練（ぴよ）</t>
  </si>
  <si>
    <t>W-up</t>
  </si>
  <si>
    <t>Down</t>
  </si>
  <si>
    <t>Fly</t>
  </si>
  <si>
    <t>マスターズ練</t>
  </si>
  <si>
    <t>Swim</t>
  </si>
  <si>
    <t>ES</t>
  </si>
  <si>
    <t>Pr</t>
  </si>
  <si>
    <t>Form/Bup</t>
  </si>
  <si>
    <t>W-up</t>
  </si>
  <si>
    <t>cho</t>
  </si>
  <si>
    <t>Fr</t>
  </si>
  <si>
    <t>DiveK/S</t>
  </si>
  <si>
    <t>フリーコース</t>
  </si>
  <si>
    <t>Pull</t>
  </si>
  <si>
    <t>Fr</t>
  </si>
  <si>
    <t>Pull</t>
  </si>
  <si>
    <t>フリーコース</t>
  </si>
  <si>
    <t>ボードドリル</t>
  </si>
  <si>
    <t>Sc/S</t>
  </si>
  <si>
    <t>Fly</t>
  </si>
  <si>
    <t>(32")</t>
  </si>
  <si>
    <t>Form</t>
  </si>
  <si>
    <t>(32-34")</t>
  </si>
  <si>
    <t>(40")</t>
  </si>
  <si>
    <t>QAP15m</t>
  </si>
  <si>
    <t>ES</t>
  </si>
  <si>
    <t>Kick</t>
  </si>
  <si>
    <t>Drill</t>
  </si>
  <si>
    <t>SM　Mid50SLD</t>
  </si>
  <si>
    <t>Hard/Easy</t>
  </si>
  <si>
    <t>1s：Des1-3 Rep.　2s：NegSp</t>
  </si>
  <si>
    <t>Drill/Bup</t>
  </si>
  <si>
    <t>Swim</t>
  </si>
  <si>
    <t>Pr</t>
  </si>
  <si>
    <t>2H1E</t>
  </si>
  <si>
    <t>Max！</t>
  </si>
  <si>
    <t>ES</t>
  </si>
  <si>
    <t>Hard/Easy</t>
  </si>
  <si>
    <t>Max！</t>
  </si>
  <si>
    <t>Down</t>
  </si>
  <si>
    <t>(1'38-45)</t>
  </si>
  <si>
    <t>(1s:1'13-16, 2s:1'11-12)</t>
  </si>
  <si>
    <t>(1'00)</t>
  </si>
  <si>
    <t>(30-32")</t>
  </si>
  <si>
    <t>Br</t>
  </si>
  <si>
    <t>Normal,Kick+Sc,Kick+P,SM,H</t>
  </si>
  <si>
    <t>(43", 45", 42", 40", 39")</t>
  </si>
  <si>
    <t>フリーコース</t>
  </si>
  <si>
    <t>FrとBrのドリル練習</t>
  </si>
  <si>
    <t>前半は有酸素、後半は耐乳酸のメニュー。50は良くて28秒台、悪くても30秒切りが目標でしたが果たせず。</t>
  </si>
  <si>
    <t>W-up</t>
  </si>
  <si>
    <t>Pull</t>
  </si>
  <si>
    <t>Down</t>
  </si>
  <si>
    <t>(2'40, 37, 37, 36, 36, 42)</t>
  </si>
  <si>
    <t>有酸素　軸を意識。</t>
  </si>
  <si>
    <t>Act2（大きく泳ぐ　脈を軽く上げる）</t>
  </si>
  <si>
    <t>QAP15m（素早く動かして回転数を上げる）</t>
  </si>
  <si>
    <t>IMJog</t>
  </si>
  <si>
    <t>１s：Form/Bup by25（1:45)　</t>
  </si>
  <si>
    <t>2s：75Form（+10秒）25Hard(2:00)</t>
  </si>
  <si>
    <t>Form/Bup</t>
  </si>
  <si>
    <t>Des1-3 to H, 45H, 6E, 78H, 9E, 1011H, 12E</t>
  </si>
  <si>
    <t>IM</t>
  </si>
  <si>
    <t>１s：Form/Bup by25（2:40)　</t>
  </si>
  <si>
    <t>2s：75Form（+15秒）25Hard(3:00)</t>
  </si>
  <si>
    <t>Des1-3 to H, 45H, 6E, 78H, 9E, 10H</t>
  </si>
  <si>
    <t>W-up</t>
  </si>
  <si>
    <t>cho</t>
  </si>
  <si>
    <t>Swim</t>
  </si>
  <si>
    <t>x</t>
  </si>
  <si>
    <t>4S</t>
  </si>
  <si>
    <t>x</t>
  </si>
  <si>
    <t>cho</t>
  </si>
  <si>
    <t>ES</t>
  </si>
  <si>
    <t>Kick</t>
  </si>
  <si>
    <t>x</t>
  </si>
  <si>
    <t>IM</t>
  </si>
  <si>
    <t>IMJog</t>
  </si>
  <si>
    <t>cho</t>
  </si>
  <si>
    <t>Hard/Easy</t>
  </si>
  <si>
    <t>Pull</t>
  </si>
  <si>
    <t>Fr</t>
  </si>
  <si>
    <t>2s：75Form（+10秒）25Hard(2:00)</t>
  </si>
  <si>
    <t>Drill</t>
  </si>
  <si>
    <t>Form/Bup</t>
  </si>
  <si>
    <t>Swim</t>
  </si>
  <si>
    <t>Pr</t>
  </si>
  <si>
    <t>Des1-3 to H, 45H, 6E, 78H, 9E, 1011H, 12E</t>
  </si>
  <si>
    <t>Max！</t>
  </si>
  <si>
    <t>Down</t>
  </si>
  <si>
    <t>ES</t>
  </si>
  <si>
    <t>50x8(+5"),100x4(+5"),200x2(+10"),400,200x2(3:00),100x4(1:25),50x8(0:45)</t>
  </si>
  <si>
    <t>(36-37", 1'12-17, 2'29-31, 5'10, 2'29-30, 1'12-16, 36-37")</t>
  </si>
  <si>
    <t>1s：Fly　2s：Br</t>
  </si>
  <si>
    <t>有酸素　キックはしっかり後ろに水を押す意識＆アップキック</t>
  </si>
  <si>
    <t>Form Fly, Br, Fr</t>
  </si>
  <si>
    <t>4S</t>
  </si>
  <si>
    <t>Sc/Sなど</t>
  </si>
  <si>
    <t>１s：Form/Bup（1:45)　</t>
  </si>
  <si>
    <t>(Ave. 29-30", last31")</t>
  </si>
  <si>
    <t>(1'14-15)</t>
  </si>
  <si>
    <t>(1'20-21)</t>
  </si>
  <si>
    <t>(1'37-38)</t>
  </si>
  <si>
    <t>4S</t>
  </si>
  <si>
    <t>Hold</t>
  </si>
  <si>
    <t>(1'38-42)</t>
  </si>
  <si>
    <t>Kick</t>
  </si>
  <si>
    <t>H(R),H(L),E,H,E Rep.</t>
  </si>
  <si>
    <t>Max15m</t>
  </si>
  <si>
    <t>VSP</t>
  </si>
  <si>
    <t>(Fly 31", Fr 29")</t>
  </si>
  <si>
    <t>Kickの片足ハードは、反対の足のヒザを曲げて水上にあげて行う。</t>
  </si>
  <si>
    <t>スピードが上がらず。</t>
  </si>
  <si>
    <t>100cho＋50K50S Rep.</t>
  </si>
  <si>
    <t>Drill</t>
  </si>
  <si>
    <t>cho</t>
  </si>
  <si>
    <t>SA/S</t>
  </si>
  <si>
    <t>E/H</t>
  </si>
  <si>
    <t>Pull</t>
  </si>
  <si>
    <t>Swim</t>
  </si>
  <si>
    <t>KP</t>
  </si>
  <si>
    <t>1s：KK,SLD Alt　2s：Pull Sc Mix</t>
  </si>
  <si>
    <t>1R：4S Fr/Ba/Br/Fly Des(1:50)  2R：Fr Hard(1:30)</t>
  </si>
  <si>
    <t xml:space="preserve">1R：IM Form(2:00)  2R：Fr Form(1:40) </t>
  </si>
  <si>
    <t>1s：1E4H(0:50)　2s：1E4H(1:00)</t>
  </si>
  <si>
    <t>マスターズ練習会（長水路）</t>
  </si>
  <si>
    <t>ウェルサンピア</t>
  </si>
  <si>
    <t>(IM 1'23 4S 1'26 Fr Form 1'17-18 Hard 1'13-14)</t>
  </si>
  <si>
    <t>SM (Fly2t,Br2t, Fr4t)</t>
  </si>
  <si>
    <t>E, H Alt</t>
  </si>
  <si>
    <t>(Fly46", Br46")</t>
  </si>
  <si>
    <t>(Fly 48-49", Fr 49-50", Br50-51")</t>
  </si>
  <si>
    <t>1-3t：150Gride50Speed 4t：Hard</t>
  </si>
  <si>
    <t>(2'46, 50, 43, 37)</t>
  </si>
  <si>
    <t>(Ave. 1s: 34", 2s:32")</t>
  </si>
  <si>
    <t>(Fly 33", 32"5)</t>
  </si>
  <si>
    <t>スピード持久力のメニュー。長水路にしてはよく泳げたと思う。プルの後半をしっかり押すことを意識。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</si>
</sst>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ＭＳ Ｐゴシック"/>
      <family val="3"/>
    </font>
    <font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20" fontId="2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20" fontId="10" fillId="2" borderId="2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20" fontId="10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177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20" fontId="9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13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31" fontId="2" fillId="2" borderId="2" xfId="0" applyNumberFormat="1" applyFont="1" applyFill="1" applyBorder="1" applyAlignment="1">
      <alignment horizontal="left" vertical="center"/>
    </xf>
    <xf numFmtId="56" fontId="0" fillId="0" borderId="2" xfId="0" applyNumberFormat="1" applyFont="1" applyFill="1" applyBorder="1" applyAlignment="1">
      <alignment horizontal="center" vertical="center"/>
    </xf>
    <xf numFmtId="31" fontId="10" fillId="2" borderId="2" xfId="0" applyNumberFormat="1" applyFont="1" applyFill="1" applyBorder="1" applyAlignment="1">
      <alignment horizontal="left" vertical="center"/>
    </xf>
    <xf numFmtId="56" fontId="9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workbookViewId="0" topLeftCell="A34">
      <selection activeCell="I59" sqref="I59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70">
        <v>39944</v>
      </c>
      <c r="B1" s="70"/>
      <c r="C1" s="70"/>
      <c r="D1" s="70"/>
      <c r="E1" s="71" t="str">
        <f>TEXT(A1,"（aaa）")</f>
        <v>(月)</v>
      </c>
      <c r="F1" s="71"/>
      <c r="G1" s="9"/>
      <c r="H1" s="10"/>
      <c r="I1" s="11" t="s">
        <v>0</v>
      </c>
      <c r="J1" s="21"/>
      <c r="K1" s="22"/>
      <c r="L1" s="22"/>
    </row>
    <row r="2" spans="7:13" ht="13.5" customHeight="1" thickTop="1">
      <c r="G2" s="28"/>
      <c r="I2" s="7"/>
      <c r="M2" s="6">
        <f>IF(F2&gt;1,B2*D2*F2,IF(D2&gt;1,B2*D2,B2))</f>
        <v>0</v>
      </c>
    </row>
    <row r="3" spans="7:13" ht="13.5" customHeight="1">
      <c r="G3" s="28"/>
      <c r="H3" s="8"/>
      <c r="I3" s="7"/>
      <c r="M3" s="6">
        <f>IF(F3&gt;1,B3*D3*F3,IF(D3&gt;1,B3*D3,B3))</f>
        <v>0</v>
      </c>
    </row>
    <row r="4" spans="7:13" ht="13.5" customHeight="1">
      <c r="G4" s="28"/>
      <c r="H4" s="8"/>
      <c r="I4" s="7"/>
      <c r="M4" s="6">
        <f>IF(F4&gt;1,B4*D4*F4,IF(D4&gt;1,B4*D4,B4))</f>
        <v>0</v>
      </c>
    </row>
    <row r="5" spans="7:13" ht="13.5" customHeight="1">
      <c r="G5" s="28"/>
      <c r="H5" s="8"/>
      <c r="I5" s="6"/>
      <c r="M5" s="6">
        <f>IF(F5&gt;1,B5*D5*F5,IF(D5&gt;1,B5*D5,B5))</f>
        <v>0</v>
      </c>
    </row>
    <row r="6" spans="1:12" ht="13.5" customHeight="1">
      <c r="A6" s="13" t="s">
        <v>12</v>
      </c>
      <c r="B6" s="19">
        <f>SUM(M2:M5)</f>
        <v>0</v>
      </c>
      <c r="C6" s="14" t="s">
        <v>13</v>
      </c>
      <c r="D6" s="2"/>
      <c r="E6" s="2"/>
      <c r="F6" s="2"/>
      <c r="G6" s="28"/>
      <c r="H6" s="15"/>
      <c r="I6" s="16"/>
      <c r="J6" s="17"/>
      <c r="K6" s="16"/>
      <c r="L6" s="2"/>
    </row>
    <row r="7" spans="1:12" ht="13.5" customHeight="1" thickBot="1">
      <c r="A7" s="18" t="s">
        <v>14</v>
      </c>
      <c r="B7" s="69" t="s">
        <v>18</v>
      </c>
      <c r="C7" s="69"/>
      <c r="D7" s="69"/>
      <c r="E7" s="69"/>
      <c r="F7" s="69"/>
      <c r="G7" s="69"/>
      <c r="H7" s="69"/>
      <c r="I7" s="69"/>
      <c r="J7" s="69"/>
      <c r="K7" s="69"/>
      <c r="L7" s="69"/>
    </row>
    <row r="8" ht="13.5" customHeight="1" thickTop="1"/>
    <row r="9" spans="1:12" ht="13.5" customHeight="1" thickBot="1">
      <c r="A9" s="70">
        <f>A1+1</f>
        <v>39945</v>
      </c>
      <c r="B9" s="70"/>
      <c r="C9" s="70"/>
      <c r="D9" s="70"/>
      <c r="E9" s="71" t="str">
        <f>TEXT(A9,"（aaa）")</f>
        <v>(火)</v>
      </c>
      <c r="F9" s="71"/>
      <c r="G9" s="9"/>
      <c r="H9" s="10"/>
      <c r="I9" s="11" t="s">
        <v>0</v>
      </c>
      <c r="J9" s="12"/>
      <c r="K9" s="22"/>
      <c r="L9" s="22"/>
    </row>
    <row r="10" ht="13.5" customHeight="1" thickTop="1"/>
    <row r="11" spans="1:12" ht="13.5" customHeight="1" thickBot="1">
      <c r="A11" s="70">
        <f>A1+2</f>
        <v>39946</v>
      </c>
      <c r="B11" s="70"/>
      <c r="C11" s="70"/>
      <c r="D11" s="70"/>
      <c r="E11" s="71" t="str">
        <f>TEXT(A11,"（aaa）")</f>
        <v>(水)</v>
      </c>
      <c r="F11" s="71"/>
      <c r="G11" s="9"/>
      <c r="H11" s="10"/>
      <c r="I11" s="11" t="s">
        <v>60</v>
      </c>
      <c r="J11" s="12"/>
      <c r="K11" s="22">
        <v>0.8541666666666666</v>
      </c>
      <c r="L11" s="22">
        <v>0.8854166666666666</v>
      </c>
    </row>
    <row r="12" spans="1:13" ht="13.5" customHeight="1" thickTop="1">
      <c r="A12" s="3" t="s">
        <v>44</v>
      </c>
      <c r="B12" s="6">
        <v>200</v>
      </c>
      <c r="G12" s="28"/>
      <c r="I12" s="7"/>
      <c r="M12" s="6">
        <f>IF(F12&gt;1,B12*D12*F12,IF(D12&gt;1,B12*D12,B12))</f>
        <v>200</v>
      </c>
    </row>
    <row r="13" spans="1:13" ht="13.5" customHeight="1">
      <c r="A13" s="3" t="s">
        <v>19</v>
      </c>
      <c r="B13" s="6">
        <v>50</v>
      </c>
      <c r="C13" s="6" t="s">
        <v>15</v>
      </c>
      <c r="D13" s="6">
        <v>6</v>
      </c>
      <c r="G13" s="28"/>
      <c r="H13" s="8"/>
      <c r="I13" s="7" t="s">
        <v>61</v>
      </c>
      <c r="M13" s="6">
        <f>IF(F13&gt;1,B13*D13*F13,IF(D13&gt;1,B13*D13,B13))</f>
        <v>300</v>
      </c>
    </row>
    <row r="14" spans="2:13" ht="13.5" customHeight="1">
      <c r="B14" s="6">
        <v>50</v>
      </c>
      <c r="C14" s="6" t="s">
        <v>3</v>
      </c>
      <c r="D14" s="6">
        <v>18</v>
      </c>
      <c r="G14" s="28" t="s">
        <v>37</v>
      </c>
      <c r="H14" s="8">
        <v>0.04861111111111111</v>
      </c>
      <c r="I14" s="7" t="s">
        <v>62</v>
      </c>
      <c r="M14" s="6">
        <f>IF(F14&gt;1,B14*D14*F14,IF(D14&gt;1,B14*D14,B14))</f>
        <v>900</v>
      </c>
    </row>
    <row r="15" spans="1:13" ht="13.5" customHeight="1">
      <c r="A15" s="3" t="s">
        <v>21</v>
      </c>
      <c r="B15" s="6">
        <v>50</v>
      </c>
      <c r="C15" s="6" t="s">
        <v>15</v>
      </c>
      <c r="D15" s="6">
        <v>1</v>
      </c>
      <c r="G15" s="28" t="s">
        <v>63</v>
      </c>
      <c r="H15" s="8"/>
      <c r="I15" s="7" t="s">
        <v>51</v>
      </c>
      <c r="J15" s="1" t="s">
        <v>64</v>
      </c>
      <c r="M15" s="6">
        <f>IF(F15&gt;1,B15*D15*F15,IF(D15&gt;1,B15*D15,B15))</f>
        <v>50</v>
      </c>
    </row>
    <row r="16" spans="1:13" ht="13.5" customHeight="1">
      <c r="A16" s="3" t="s">
        <v>45</v>
      </c>
      <c r="B16" s="6">
        <v>150</v>
      </c>
      <c r="G16" s="28"/>
      <c r="H16" s="8"/>
      <c r="I16" s="7"/>
      <c r="M16" s="6">
        <f>IF(F16&gt;1,B16*D16*F16,IF(D16&gt;1,B16*D16,B16))</f>
        <v>150</v>
      </c>
    </row>
    <row r="17" spans="1:12" ht="13.5" customHeight="1">
      <c r="A17" s="13" t="s">
        <v>12</v>
      </c>
      <c r="B17" s="19">
        <f>SUM(M12:M16)</f>
        <v>1600</v>
      </c>
      <c r="C17" s="14" t="s">
        <v>13</v>
      </c>
      <c r="D17" s="2"/>
      <c r="E17" s="2"/>
      <c r="F17" s="2"/>
      <c r="G17" s="28"/>
      <c r="H17" s="15"/>
      <c r="I17" s="16"/>
      <c r="J17" s="17"/>
      <c r="K17" s="16"/>
      <c r="L17" s="2"/>
    </row>
    <row r="18" spans="1:12" ht="13.5" customHeight="1" thickBot="1">
      <c r="A18" s="18" t="s">
        <v>14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ht="13.5" customHeight="1" thickTop="1"/>
    <row r="20" spans="1:12" ht="13.5" customHeight="1" thickBot="1">
      <c r="A20" s="70">
        <f>A1+3</f>
        <v>39947</v>
      </c>
      <c r="B20" s="70"/>
      <c r="C20" s="70"/>
      <c r="D20" s="70"/>
      <c r="E20" s="71" t="str">
        <f>TEXT(A20,"（aaa）")</f>
        <v>(木)</v>
      </c>
      <c r="F20" s="71"/>
      <c r="G20" s="9"/>
      <c r="H20" s="10"/>
      <c r="I20" s="11" t="s">
        <v>16</v>
      </c>
      <c r="J20" s="23"/>
      <c r="K20" s="22">
        <v>0.8541666666666666</v>
      </c>
      <c r="L20" s="22">
        <v>0.8854166666666666</v>
      </c>
    </row>
    <row r="21" spans="1:13" ht="13.5" customHeight="1" thickTop="1">
      <c r="A21" s="3" t="s">
        <v>44</v>
      </c>
      <c r="B21" s="6">
        <v>300</v>
      </c>
      <c r="G21" s="28"/>
      <c r="I21" s="7"/>
      <c r="M21" s="6">
        <f>IF(F21&gt;1,B21*D21*F21,IF(D21&gt;1,B21*D21,B21))</f>
        <v>300</v>
      </c>
    </row>
    <row r="22" spans="1:13" ht="13.5" customHeight="1">
      <c r="A22" s="3" t="s">
        <v>19</v>
      </c>
      <c r="B22" s="6">
        <v>50</v>
      </c>
      <c r="C22" s="6" t="s">
        <v>15</v>
      </c>
      <c r="D22" s="6">
        <v>18</v>
      </c>
      <c r="G22" s="28" t="s">
        <v>37</v>
      </c>
      <c r="H22" s="8">
        <v>0.04861111111111111</v>
      </c>
      <c r="I22" s="7" t="s">
        <v>20</v>
      </c>
      <c r="J22" s="25"/>
      <c r="M22" s="6">
        <f>IF(F22&gt;1,B22*D22*F22,IF(D22&gt;1,B22*D22,B22))</f>
        <v>900</v>
      </c>
    </row>
    <row r="23" spans="1:13" ht="13.5" customHeight="1">
      <c r="A23" s="3" t="s">
        <v>21</v>
      </c>
      <c r="B23" s="6">
        <v>50</v>
      </c>
      <c r="C23" s="6" t="s">
        <v>15</v>
      </c>
      <c r="D23" s="6">
        <v>4</v>
      </c>
      <c r="G23" s="28" t="s">
        <v>46</v>
      </c>
      <c r="H23" s="8">
        <v>0.04861111111111111</v>
      </c>
      <c r="I23" s="7" t="s">
        <v>65</v>
      </c>
      <c r="J23" s="1" t="s">
        <v>66</v>
      </c>
      <c r="M23" s="6">
        <f>IF(F23&gt;1,B23*D23*F23,IF(D23&gt;1,B23*D23,B23))</f>
        <v>200</v>
      </c>
    </row>
    <row r="24" spans="2:13" ht="13.5" customHeight="1">
      <c r="B24" s="6">
        <v>50</v>
      </c>
      <c r="C24" s="6" t="s">
        <v>15</v>
      </c>
      <c r="D24" s="6">
        <v>1</v>
      </c>
      <c r="G24" s="28" t="s">
        <v>23</v>
      </c>
      <c r="H24" s="8"/>
      <c r="I24" s="7" t="s">
        <v>38</v>
      </c>
      <c r="J24" s="1" t="s">
        <v>67</v>
      </c>
      <c r="M24" s="6">
        <f>IF(F24&gt;1,B24*D24*F24,IF(D24&gt;1,B24*D24,B24))</f>
        <v>50</v>
      </c>
    </row>
    <row r="25" spans="1:13" ht="13.5" customHeight="1">
      <c r="A25" s="3" t="s">
        <v>45</v>
      </c>
      <c r="B25" s="6">
        <v>150</v>
      </c>
      <c r="G25" s="28"/>
      <c r="H25" s="8"/>
      <c r="I25" s="7"/>
      <c r="M25" s="6">
        <f>IF(F25&gt;1,B25*D25*F25,IF(D25&gt;1,B25*D25,B25))</f>
        <v>150</v>
      </c>
    </row>
    <row r="26" spans="1:12" ht="13.5" customHeight="1">
      <c r="A26" s="13" t="s">
        <v>12</v>
      </c>
      <c r="B26" s="19">
        <f>SUM(M21:M25)</f>
        <v>1600</v>
      </c>
      <c r="C26" s="14" t="s">
        <v>13</v>
      </c>
      <c r="D26" s="2"/>
      <c r="E26" s="2"/>
      <c r="F26" s="2"/>
      <c r="G26" s="28"/>
      <c r="H26" s="15"/>
      <c r="I26" s="16"/>
      <c r="J26" s="17"/>
      <c r="K26" s="16"/>
      <c r="L26" s="2"/>
    </row>
    <row r="27" spans="1:12" ht="13.5" customHeight="1" thickBot="1">
      <c r="A27" s="18" t="s">
        <v>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ht="13.5" customHeight="1" thickTop="1"/>
    <row r="29" spans="1:12" ht="13.5" customHeight="1" thickBot="1">
      <c r="A29" s="70">
        <f>A1+4</f>
        <v>39948</v>
      </c>
      <c r="B29" s="70"/>
      <c r="C29" s="70"/>
      <c r="D29" s="70"/>
      <c r="E29" s="71" t="str">
        <f>TEXT(A29,"（aaa）")</f>
        <v>(金)</v>
      </c>
      <c r="F29" s="71"/>
      <c r="G29" s="9"/>
      <c r="H29" s="10"/>
      <c r="I29" s="11" t="s">
        <v>0</v>
      </c>
      <c r="J29" s="12"/>
      <c r="K29" s="22"/>
      <c r="L29" s="22"/>
    </row>
    <row r="30" spans="7:13" ht="13.5" customHeight="1" thickTop="1">
      <c r="G30" s="28"/>
      <c r="I30" s="7"/>
      <c r="M30" s="6">
        <f>IF(F30&gt;1,B30*D30*F30,IF(D30&gt;1,B30*D30,B30))</f>
        <v>0</v>
      </c>
    </row>
    <row r="31" spans="7:13" ht="13.5" customHeight="1">
      <c r="G31" s="28"/>
      <c r="H31" s="8"/>
      <c r="I31" s="7"/>
      <c r="J31" s="25"/>
      <c r="M31" s="6">
        <f>IF(F31&gt;1,B31*D31*F31,IF(D31&gt;1,B31*D31,B31))</f>
        <v>0</v>
      </c>
    </row>
    <row r="32" spans="7:13" ht="13.5" customHeight="1">
      <c r="G32" s="28"/>
      <c r="H32" s="8"/>
      <c r="I32" s="7"/>
      <c r="J32" s="25"/>
      <c r="M32" s="6">
        <f>IF(F32&gt;1,B32*D32*F32,IF(D32&gt;1,B32*D32,B32))</f>
        <v>0</v>
      </c>
    </row>
    <row r="33" spans="7:13" ht="13.5" customHeight="1">
      <c r="G33" s="28"/>
      <c r="H33" s="8"/>
      <c r="I33" s="7"/>
      <c r="M33" s="6">
        <f>IF(F33&gt;1,B33*D33*F33,IF(D33&gt;1,B33*D33,B33))</f>
        <v>0</v>
      </c>
    </row>
    <row r="34" spans="1:12" ht="13.5" customHeight="1">
      <c r="A34" s="13" t="s">
        <v>12</v>
      </c>
      <c r="B34" s="19">
        <f>SUM(M30:M33)</f>
        <v>0</v>
      </c>
      <c r="C34" s="14" t="s">
        <v>13</v>
      </c>
      <c r="D34" s="2"/>
      <c r="E34" s="2"/>
      <c r="F34" s="2"/>
      <c r="G34" s="28"/>
      <c r="H34" s="15"/>
      <c r="I34" s="16"/>
      <c r="J34" s="17"/>
      <c r="K34" s="16"/>
      <c r="L34" s="2"/>
    </row>
    <row r="35" spans="1:12" ht="13.5" customHeight="1" thickBot="1">
      <c r="A35" s="18" t="s">
        <v>14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ht="13.5" customHeight="1" thickTop="1"/>
    <row r="37" spans="1:12" ht="13.5" customHeight="1" thickBot="1">
      <c r="A37" s="70">
        <f>A1+5</f>
        <v>39949</v>
      </c>
      <c r="B37" s="70"/>
      <c r="C37" s="70"/>
      <c r="D37" s="70"/>
      <c r="E37" s="71" t="str">
        <f>TEXT(A37,"（aaa）")</f>
        <v>(土)</v>
      </c>
      <c r="F37" s="71"/>
      <c r="G37" s="9"/>
      <c r="H37" s="10"/>
      <c r="I37" s="11" t="s">
        <v>2</v>
      </c>
      <c r="J37" s="12"/>
      <c r="K37" s="22">
        <v>0.7291666666666666</v>
      </c>
      <c r="L37" s="22">
        <v>0.8125</v>
      </c>
    </row>
    <row r="38" spans="1:13" ht="13.5" customHeight="1" thickTop="1">
      <c r="A38" s="3" t="s">
        <v>52</v>
      </c>
      <c r="B38" s="6">
        <v>400</v>
      </c>
      <c r="G38" s="28" t="s">
        <v>53</v>
      </c>
      <c r="H38" s="8"/>
      <c r="I38" s="7"/>
      <c r="M38" s="6">
        <f aca="true" t="shared" si="0" ref="M38:M51">IF(F38&gt;1,B38*D38*F38,IF(D38&gt;1,B38*D38,B38))</f>
        <v>400</v>
      </c>
    </row>
    <row r="39" spans="1:13" ht="13.5" customHeight="1">
      <c r="A39" s="3" t="s">
        <v>6</v>
      </c>
      <c r="B39" s="6">
        <v>50</v>
      </c>
      <c r="C39" s="6" t="s">
        <v>3</v>
      </c>
      <c r="D39" s="6">
        <v>8</v>
      </c>
      <c r="G39" s="28" t="s">
        <v>37</v>
      </c>
      <c r="H39" s="8">
        <v>0.052083333333333336</v>
      </c>
      <c r="I39" s="7" t="s">
        <v>55</v>
      </c>
      <c r="M39" s="6">
        <f t="shared" si="0"/>
        <v>400</v>
      </c>
    </row>
    <row r="40" spans="2:13" ht="13.5" customHeight="1">
      <c r="B40" s="6">
        <v>25</v>
      </c>
      <c r="C40" s="6" t="s">
        <v>3</v>
      </c>
      <c r="D40" s="6">
        <v>4</v>
      </c>
      <c r="G40" s="28" t="s">
        <v>7</v>
      </c>
      <c r="H40" s="8">
        <v>0.041666666666666664</v>
      </c>
      <c r="I40" s="7" t="s">
        <v>68</v>
      </c>
      <c r="M40" s="6">
        <f t="shared" si="0"/>
        <v>100</v>
      </c>
    </row>
    <row r="41" spans="1:13" ht="13.5" customHeight="1">
      <c r="A41" s="3" t="s">
        <v>69</v>
      </c>
      <c r="B41" s="6">
        <v>100</v>
      </c>
      <c r="G41" s="28"/>
      <c r="H41" s="8"/>
      <c r="I41" s="7"/>
      <c r="M41" s="6">
        <f t="shared" si="0"/>
        <v>100</v>
      </c>
    </row>
    <row r="42" spans="1:13" ht="13.5" customHeight="1">
      <c r="A42" s="3" t="s">
        <v>70</v>
      </c>
      <c r="B42" s="6">
        <v>100</v>
      </c>
      <c r="C42" s="6" t="s">
        <v>3</v>
      </c>
      <c r="D42" s="6">
        <v>4</v>
      </c>
      <c r="G42" s="28" t="s">
        <v>37</v>
      </c>
      <c r="H42" s="8">
        <v>0.09722222222222222</v>
      </c>
      <c r="I42" s="7" t="s">
        <v>72</v>
      </c>
      <c r="J42" s="1" t="s">
        <v>84</v>
      </c>
      <c r="M42" s="6">
        <f t="shared" si="0"/>
        <v>400</v>
      </c>
    </row>
    <row r="43" spans="2:13" ht="13.5" customHeight="1">
      <c r="B43" s="6">
        <v>50</v>
      </c>
      <c r="C43" s="6" t="s">
        <v>3</v>
      </c>
      <c r="D43" s="6">
        <v>4</v>
      </c>
      <c r="G43" s="28" t="s">
        <v>7</v>
      </c>
      <c r="H43" s="8">
        <v>0.0625</v>
      </c>
      <c r="I43" s="7" t="s">
        <v>73</v>
      </c>
      <c r="M43" s="6">
        <f t="shared" si="0"/>
        <v>200</v>
      </c>
    </row>
    <row r="44" spans="1:13" ht="13.5" customHeight="1">
      <c r="A44" s="3" t="s">
        <v>57</v>
      </c>
      <c r="B44" s="6">
        <v>100</v>
      </c>
      <c r="C44" s="6" t="s">
        <v>3</v>
      </c>
      <c r="D44" s="6">
        <v>6</v>
      </c>
      <c r="E44" s="6" t="s">
        <v>3</v>
      </c>
      <c r="F44" s="6">
        <v>2</v>
      </c>
      <c r="G44" s="28" t="s">
        <v>58</v>
      </c>
      <c r="H44" s="8">
        <v>0.06944444444444443</v>
      </c>
      <c r="I44" s="7" t="s">
        <v>74</v>
      </c>
      <c r="J44" s="1" t="s">
        <v>85</v>
      </c>
      <c r="M44" s="6">
        <f t="shared" si="0"/>
        <v>1200</v>
      </c>
    </row>
    <row r="45" spans="1:13" ht="13.5" customHeight="1">
      <c r="A45" s="3" t="s">
        <v>69</v>
      </c>
      <c r="B45" s="6">
        <v>100</v>
      </c>
      <c r="G45" s="28"/>
      <c r="H45" s="8"/>
      <c r="I45" s="7"/>
      <c r="M45" s="6">
        <f t="shared" si="0"/>
        <v>100</v>
      </c>
    </row>
    <row r="46" spans="1:13" ht="13.5" customHeight="1">
      <c r="A46" s="3" t="s">
        <v>71</v>
      </c>
      <c r="B46" s="6">
        <v>50</v>
      </c>
      <c r="C46" s="6" t="s">
        <v>3</v>
      </c>
      <c r="D46" s="6">
        <v>6</v>
      </c>
      <c r="G46" s="28" t="s">
        <v>7</v>
      </c>
      <c r="H46" s="8">
        <v>0.05555555555555555</v>
      </c>
      <c r="I46" s="7" t="s">
        <v>75</v>
      </c>
      <c r="M46" s="6">
        <f t="shared" si="0"/>
        <v>300</v>
      </c>
    </row>
    <row r="47" spans="1:13" ht="13.5" customHeight="1">
      <c r="A47" s="3" t="s">
        <v>76</v>
      </c>
      <c r="B47" s="6">
        <v>100</v>
      </c>
      <c r="C47" s="6" t="s">
        <v>3</v>
      </c>
      <c r="D47" s="6">
        <v>1</v>
      </c>
      <c r="G47" s="28" t="s">
        <v>77</v>
      </c>
      <c r="H47" s="8">
        <v>0.125</v>
      </c>
      <c r="I47" s="7" t="s">
        <v>79</v>
      </c>
      <c r="J47" s="1" t="s">
        <v>86</v>
      </c>
      <c r="M47" s="6">
        <f t="shared" si="0"/>
        <v>100</v>
      </c>
    </row>
    <row r="48" spans="2:13" ht="13.5" customHeight="1">
      <c r="B48" s="6">
        <v>50</v>
      </c>
      <c r="C48" s="6" t="s">
        <v>39</v>
      </c>
      <c r="D48" s="6">
        <v>9</v>
      </c>
      <c r="G48" s="28" t="s">
        <v>77</v>
      </c>
      <c r="H48" s="8">
        <v>0.0625</v>
      </c>
      <c r="I48" s="7" t="s">
        <v>78</v>
      </c>
      <c r="J48" s="1" t="s">
        <v>87</v>
      </c>
      <c r="M48" s="6">
        <f t="shared" si="0"/>
        <v>450</v>
      </c>
    </row>
    <row r="49" spans="1:13" ht="13.5" customHeight="1">
      <c r="A49" s="3" t="s">
        <v>80</v>
      </c>
      <c r="B49" s="6">
        <v>100</v>
      </c>
      <c r="G49" s="28"/>
      <c r="H49" s="8"/>
      <c r="I49" s="7"/>
      <c r="M49" s="6">
        <f t="shared" si="0"/>
        <v>100</v>
      </c>
    </row>
    <row r="50" spans="2:13" ht="13.5" customHeight="1">
      <c r="B50" s="6">
        <v>25</v>
      </c>
      <c r="C50" s="6" t="s">
        <v>39</v>
      </c>
      <c r="D50" s="6">
        <v>2</v>
      </c>
      <c r="G50" s="28" t="s">
        <v>7</v>
      </c>
      <c r="H50" s="8">
        <v>0.0625</v>
      </c>
      <c r="I50" s="7" t="s">
        <v>79</v>
      </c>
      <c r="M50" s="6">
        <f t="shared" si="0"/>
        <v>50</v>
      </c>
    </row>
    <row r="51" spans="1:13" ht="13.5" customHeight="1">
      <c r="A51" s="3" t="s">
        <v>40</v>
      </c>
      <c r="B51" s="6">
        <v>200</v>
      </c>
      <c r="G51" s="28"/>
      <c r="H51" s="8"/>
      <c r="I51" s="7"/>
      <c r="M51" s="6">
        <f t="shared" si="0"/>
        <v>200</v>
      </c>
    </row>
    <row r="52" spans="1:12" ht="13.5" customHeight="1">
      <c r="A52" s="13" t="s">
        <v>9</v>
      </c>
      <c r="B52" s="19">
        <f>SUM(M38:M51)</f>
        <v>4100</v>
      </c>
      <c r="C52" s="14" t="s">
        <v>10</v>
      </c>
      <c r="D52" s="2"/>
      <c r="E52" s="2"/>
      <c r="F52" s="2"/>
      <c r="H52" s="15"/>
      <c r="I52" s="16"/>
      <c r="J52" s="17"/>
      <c r="K52" s="16"/>
      <c r="L52" s="2"/>
    </row>
    <row r="53" spans="1:12" ht="28.5" customHeight="1" thickBot="1">
      <c r="A53" s="18" t="s">
        <v>11</v>
      </c>
      <c r="B53" s="69" t="s">
        <v>93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3.5" customHeight="1" thickTop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3.5" customHeight="1" thickBot="1">
      <c r="A55" s="70">
        <f>A9+5</f>
        <v>39950</v>
      </c>
      <c r="B55" s="70"/>
      <c r="C55" s="70"/>
      <c r="D55" s="70"/>
      <c r="E55" s="71" t="str">
        <f>TEXT(A55,"（aaa）")</f>
        <v>(日)</v>
      </c>
      <c r="F55" s="71"/>
      <c r="G55" s="9"/>
      <c r="H55" s="10"/>
      <c r="I55" s="11" t="s">
        <v>91</v>
      </c>
      <c r="J55" s="21"/>
      <c r="K55" s="22">
        <v>0.75</v>
      </c>
      <c r="L55" s="22">
        <v>0.7916666666666666</v>
      </c>
    </row>
    <row r="56" spans="1:13" ht="13.5" customHeight="1" thickTop="1">
      <c r="A56" s="3" t="s">
        <v>44</v>
      </c>
      <c r="B56" s="6">
        <v>200</v>
      </c>
      <c r="G56" s="28"/>
      <c r="I56" s="7"/>
      <c r="M56" s="6">
        <f>IF(F56&gt;1,B56*D56*F56,IF(D56&gt;1,B56*D56,B56))</f>
        <v>200</v>
      </c>
    </row>
    <row r="57" spans="1:13" ht="13.5" customHeight="1">
      <c r="A57" s="3" t="s">
        <v>19</v>
      </c>
      <c r="B57" s="6">
        <v>50</v>
      </c>
      <c r="C57" s="6" t="s">
        <v>15</v>
      </c>
      <c r="D57" s="6">
        <v>12</v>
      </c>
      <c r="G57" s="28" t="s">
        <v>54</v>
      </c>
      <c r="H57" s="8"/>
      <c r="I57" s="7" t="s">
        <v>20</v>
      </c>
      <c r="J57" s="25"/>
      <c r="M57" s="6">
        <f>IF(F57&gt;1,B57*D57*F57,IF(D57&gt;1,B57*D57,B57))</f>
        <v>600</v>
      </c>
    </row>
    <row r="58" spans="1:13" ht="13.5" customHeight="1">
      <c r="A58" s="3" t="s">
        <v>21</v>
      </c>
      <c r="B58" s="6">
        <v>50</v>
      </c>
      <c r="C58" s="6" t="s">
        <v>15</v>
      </c>
      <c r="D58" s="6">
        <v>5</v>
      </c>
      <c r="G58" s="28" t="s">
        <v>88</v>
      </c>
      <c r="H58" s="8">
        <v>0.052083333333333336</v>
      </c>
      <c r="I58" s="7" t="s">
        <v>89</v>
      </c>
      <c r="J58" s="1" t="s">
        <v>90</v>
      </c>
      <c r="M58" s="6">
        <f>IF(F58&gt;1,B58*D58*F58,IF(D58&gt;1,B58*D58,B58))</f>
        <v>250</v>
      </c>
    </row>
    <row r="59" spans="1:13" ht="13.5" customHeight="1">
      <c r="A59" s="3" t="s">
        <v>45</v>
      </c>
      <c r="B59" s="6">
        <v>150</v>
      </c>
      <c r="G59" s="28"/>
      <c r="H59" s="8"/>
      <c r="I59" s="7"/>
      <c r="M59" s="6">
        <f>IF(F59&gt;1,B59*D59*F59,IF(D59&gt;1,B59*D59,B59))</f>
        <v>150</v>
      </c>
    </row>
    <row r="60" spans="1:12" ht="13.5" customHeight="1">
      <c r="A60" s="13" t="s">
        <v>12</v>
      </c>
      <c r="B60" s="19">
        <f>SUM(M56:M59)</f>
        <v>1200</v>
      </c>
      <c r="C60" s="14" t="s">
        <v>13</v>
      </c>
      <c r="D60" s="2"/>
      <c r="E60" s="2"/>
      <c r="F60" s="2"/>
      <c r="G60" s="28"/>
      <c r="H60" s="15"/>
      <c r="I60" s="16"/>
      <c r="J60" s="17"/>
      <c r="K60" s="16"/>
      <c r="L60" s="2"/>
    </row>
    <row r="61" spans="1:12" ht="13.5" customHeight="1" thickBot="1">
      <c r="A61" s="18" t="s">
        <v>14</v>
      </c>
      <c r="B61" s="69" t="s">
        <v>92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ht="13.5" customHeight="1" thickTop="1">
      <c r="I62" s="7"/>
    </row>
    <row r="63" spans="9:10" ht="13.5" customHeight="1">
      <c r="I63" s="24" t="s">
        <v>1</v>
      </c>
      <c r="J63" s="20">
        <f>SUM(B6,B17,B26,B34,B52,B60)</f>
        <v>8500</v>
      </c>
    </row>
    <row r="64" spans="9:10" ht="13.5" customHeight="1">
      <c r="I64" s="6"/>
      <c r="J64" s="6"/>
    </row>
  </sheetData>
  <mergeCells count="20">
    <mergeCell ref="A55:D55"/>
    <mergeCell ref="B53:L53"/>
    <mergeCell ref="B18:L18"/>
    <mergeCell ref="E1:F1"/>
    <mergeCell ref="E9:F9"/>
    <mergeCell ref="A11:D11"/>
    <mergeCell ref="E11:F11"/>
    <mergeCell ref="A1:D1"/>
    <mergeCell ref="A9:D9"/>
    <mergeCell ref="B7:L7"/>
    <mergeCell ref="B61:L61"/>
    <mergeCell ref="B35:L35"/>
    <mergeCell ref="A20:D20"/>
    <mergeCell ref="B27:L27"/>
    <mergeCell ref="E29:F29"/>
    <mergeCell ref="A29:D29"/>
    <mergeCell ref="E20:F20"/>
    <mergeCell ref="E55:F55"/>
    <mergeCell ref="A37:D37"/>
    <mergeCell ref="E37:F37"/>
  </mergeCells>
  <dataValidations count="1">
    <dataValidation allowBlank="1" showInputMessage="1" showErrorMessage="1" imeMode="off" sqref="B62:H62 B56:H60 B30:H34 B12:H17 B2:H6 B21:H26 B38:H52"/>
  </dataValidations>
  <printOptions/>
  <pageMargins left="0.7874015748031497" right="0.7874015748031497" top="0.3937007874015748" bottom="0.3937007874015748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workbookViewId="0" topLeftCell="A1">
      <selection activeCell="B69" sqref="B69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37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70">
        <v>39951</v>
      </c>
      <c r="B1" s="70"/>
      <c r="C1" s="70"/>
      <c r="D1" s="70"/>
      <c r="E1" s="71" t="str">
        <f>TEXT(A1,"（aaa）")</f>
        <v>(月)</v>
      </c>
      <c r="F1" s="71"/>
      <c r="G1" s="9"/>
      <c r="H1" s="10"/>
      <c r="I1" s="11" t="s">
        <v>91</v>
      </c>
      <c r="J1" s="21"/>
      <c r="K1" s="22">
        <v>0.8576388888888888</v>
      </c>
      <c r="L1" s="22">
        <v>0.8854166666666666</v>
      </c>
    </row>
    <row r="2" spans="1:13" ht="13.5" customHeight="1" thickTop="1">
      <c r="A2" s="3" t="s">
        <v>94</v>
      </c>
      <c r="B2" s="6">
        <v>250</v>
      </c>
      <c r="G2" s="28"/>
      <c r="I2" s="7"/>
      <c r="M2" s="6">
        <f>IF(F2&gt;1,B2*D2*F2,IF(D2&gt;1,B2*D2,B2))</f>
        <v>250</v>
      </c>
    </row>
    <row r="3" spans="1:13" ht="13.5" customHeight="1">
      <c r="A3" s="3" t="s">
        <v>95</v>
      </c>
      <c r="B3" s="6">
        <v>200</v>
      </c>
      <c r="C3" s="6" t="s">
        <v>5</v>
      </c>
      <c r="D3" s="6">
        <v>8</v>
      </c>
      <c r="G3" s="28" t="s">
        <v>54</v>
      </c>
      <c r="H3" s="8">
        <v>0.125</v>
      </c>
      <c r="I3" s="7"/>
      <c r="J3" s="1" t="s">
        <v>97</v>
      </c>
      <c r="M3" s="6">
        <f>IF(F3&gt;1,B3*D3*F3,IF(D3&gt;1,B3*D3,B3))</f>
        <v>1600</v>
      </c>
    </row>
    <row r="4" spans="1:13" ht="13.5" customHeight="1">
      <c r="A4" s="3" t="s">
        <v>96</v>
      </c>
      <c r="B4" s="6">
        <v>150</v>
      </c>
      <c r="G4" s="28"/>
      <c r="H4" s="8"/>
      <c r="I4" s="6"/>
      <c r="M4" s="6">
        <f>IF(F4&gt;1,B4*D4*F4,IF(D4&gt;1,B4*D4,B4))</f>
        <v>150</v>
      </c>
    </row>
    <row r="5" spans="1:12" ht="13.5" customHeight="1">
      <c r="A5" s="13" t="s">
        <v>24</v>
      </c>
      <c r="B5" s="19">
        <f>SUM(M2:M4)</f>
        <v>2000</v>
      </c>
      <c r="C5" s="14" t="s">
        <v>25</v>
      </c>
      <c r="D5" s="2"/>
      <c r="E5" s="2"/>
      <c r="F5" s="2"/>
      <c r="G5" s="28"/>
      <c r="H5" s="15"/>
      <c r="I5" s="16"/>
      <c r="J5" s="17"/>
      <c r="K5" s="16"/>
      <c r="L5" s="2"/>
    </row>
    <row r="6" spans="1:12" ht="13.5" customHeight="1" thickBot="1">
      <c r="A6" s="18" t="s">
        <v>26</v>
      </c>
      <c r="B6" s="69" t="s">
        <v>98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ht="4.5" customHeight="1" thickTop="1"/>
    <row r="8" spans="1:12" ht="13.5" customHeight="1" thickBot="1">
      <c r="A8" s="70">
        <f>A1+1</f>
        <v>39952</v>
      </c>
      <c r="B8" s="70"/>
      <c r="C8" s="70"/>
      <c r="D8" s="70"/>
      <c r="E8" s="71" t="str">
        <f>TEXT(A8,"（aaa）")</f>
        <v>(火)</v>
      </c>
      <c r="F8" s="71"/>
      <c r="G8" s="9"/>
      <c r="H8" s="10"/>
      <c r="I8" s="11" t="s">
        <v>0</v>
      </c>
      <c r="J8" s="12"/>
      <c r="K8" s="22"/>
      <c r="L8" s="22"/>
    </row>
    <row r="9" ht="4.5" customHeight="1" thickTop="1"/>
    <row r="10" spans="1:12" ht="13.5" customHeight="1" thickBot="1">
      <c r="A10" s="70">
        <f>A1+2</f>
        <v>39953</v>
      </c>
      <c r="B10" s="70"/>
      <c r="C10" s="70"/>
      <c r="D10" s="70"/>
      <c r="E10" s="71" t="str">
        <f>TEXT(A10,"（aaa）")</f>
        <v>(水)</v>
      </c>
      <c r="F10" s="71"/>
      <c r="G10" s="9"/>
      <c r="H10" s="10"/>
      <c r="I10" s="11" t="s">
        <v>91</v>
      </c>
      <c r="J10" s="12"/>
      <c r="K10" s="22">
        <v>0.8125</v>
      </c>
      <c r="L10" s="22">
        <v>0.8854166666666666</v>
      </c>
    </row>
    <row r="11" spans="1:13" ht="13.5" customHeight="1" thickTop="1">
      <c r="A11" s="3" t="s">
        <v>44</v>
      </c>
      <c r="B11" s="6">
        <v>400</v>
      </c>
      <c r="G11" s="28"/>
      <c r="I11" s="7"/>
      <c r="M11" s="6">
        <f aca="true" t="shared" si="0" ref="M11:M16">IF(F11&gt;1,B11*D11*F11,IF(D11&gt;1,B11*D11,B11))</f>
        <v>400</v>
      </c>
    </row>
    <row r="12" spans="1:13" ht="13.5" customHeight="1">
      <c r="A12" s="3" t="s">
        <v>21</v>
      </c>
      <c r="B12" s="6">
        <v>400</v>
      </c>
      <c r="C12" s="6" t="s">
        <v>15</v>
      </c>
      <c r="D12" s="6">
        <v>7</v>
      </c>
      <c r="G12" s="28" t="s">
        <v>17</v>
      </c>
      <c r="H12" s="8">
        <v>0.2708333333333333</v>
      </c>
      <c r="I12" s="7" t="s">
        <v>135</v>
      </c>
      <c r="M12" s="6">
        <f t="shared" si="0"/>
        <v>2800</v>
      </c>
    </row>
    <row r="13" spans="1:13" ht="13.5" customHeight="1">
      <c r="A13" s="3" t="s">
        <v>134</v>
      </c>
      <c r="B13" s="6">
        <v>100</v>
      </c>
      <c r="G13" s="28"/>
      <c r="I13" s="6" t="s">
        <v>136</v>
      </c>
      <c r="M13" s="6">
        <f t="shared" si="0"/>
        <v>100</v>
      </c>
    </row>
    <row r="14" spans="1:13" ht="13.5" customHeight="1">
      <c r="A14" s="3" t="s">
        <v>22</v>
      </c>
      <c r="B14" s="6">
        <v>200</v>
      </c>
      <c r="C14" s="6" t="s">
        <v>15</v>
      </c>
      <c r="D14" s="6">
        <v>3</v>
      </c>
      <c r="G14" s="28"/>
      <c r="I14" s="7" t="s">
        <v>139</v>
      </c>
      <c r="M14" s="6">
        <f t="shared" si="0"/>
        <v>600</v>
      </c>
    </row>
    <row r="15" spans="1:13" ht="13.5" customHeight="1">
      <c r="A15" s="3" t="s">
        <v>59</v>
      </c>
      <c r="B15" s="6">
        <v>50</v>
      </c>
      <c r="C15" s="6" t="s">
        <v>15</v>
      </c>
      <c r="D15" s="6">
        <v>4</v>
      </c>
      <c r="E15" s="6" t="s">
        <v>15</v>
      </c>
      <c r="F15" s="6">
        <v>2</v>
      </c>
      <c r="G15" s="28"/>
      <c r="I15" s="7" t="s">
        <v>137</v>
      </c>
      <c r="M15" s="6">
        <f t="shared" si="0"/>
        <v>400</v>
      </c>
    </row>
    <row r="16" spans="1:13" ht="13.5" customHeight="1">
      <c r="A16" s="3" t="s">
        <v>45</v>
      </c>
      <c r="B16" s="6">
        <v>200</v>
      </c>
      <c r="G16" s="28"/>
      <c r="H16" s="8"/>
      <c r="I16" s="7"/>
      <c r="M16" s="6">
        <f t="shared" si="0"/>
        <v>200</v>
      </c>
    </row>
    <row r="17" spans="1:12" ht="13.5" customHeight="1">
      <c r="A17" s="13" t="s">
        <v>27</v>
      </c>
      <c r="B17" s="19">
        <f>SUM(M11:M16)</f>
        <v>4500</v>
      </c>
      <c r="C17" s="14" t="s">
        <v>28</v>
      </c>
      <c r="D17" s="2"/>
      <c r="E17" s="2"/>
      <c r="F17" s="2"/>
      <c r="G17" s="28"/>
      <c r="H17" s="15"/>
      <c r="I17" s="16"/>
      <c r="J17" s="17"/>
      <c r="K17" s="16"/>
      <c r="L17" s="2"/>
    </row>
    <row r="18" spans="1:12" ht="13.5" customHeight="1" thickBot="1">
      <c r="A18" s="18" t="s">
        <v>29</v>
      </c>
      <c r="B18" s="69" t="s">
        <v>138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ht="4.5" customHeight="1" thickTop="1"/>
    <row r="20" spans="1:12" ht="13.5" customHeight="1" thickBot="1">
      <c r="A20" s="70">
        <f>A1+3</f>
        <v>39954</v>
      </c>
      <c r="B20" s="70"/>
      <c r="C20" s="70"/>
      <c r="D20" s="70"/>
      <c r="E20" s="71" t="str">
        <f>TEXT(A20,"（aaa）")</f>
        <v>(木)</v>
      </c>
      <c r="F20" s="71"/>
      <c r="G20" s="9"/>
      <c r="H20" s="10"/>
      <c r="I20" s="11" t="s">
        <v>56</v>
      </c>
      <c r="J20" s="23"/>
      <c r="K20" s="22">
        <v>0.8576388888888888</v>
      </c>
      <c r="L20" s="22">
        <v>0.8854166666666666</v>
      </c>
    </row>
    <row r="21" spans="1:13" ht="13.5" customHeight="1" thickTop="1">
      <c r="A21" s="3" t="s">
        <v>4</v>
      </c>
      <c r="B21" s="6">
        <v>100</v>
      </c>
      <c r="G21" s="28"/>
      <c r="I21" s="7"/>
      <c r="M21" s="6">
        <f>IF(F21&gt;1,B21*D21*F21,IF(D21&gt;1,B21*D21,B21))</f>
        <v>100</v>
      </c>
    </row>
    <row r="22" spans="1:13" ht="13.5" customHeight="1">
      <c r="A22" s="3" t="s">
        <v>71</v>
      </c>
      <c r="B22" s="6">
        <v>50</v>
      </c>
      <c r="C22" s="6" t="s">
        <v>3</v>
      </c>
      <c r="D22" s="6">
        <v>24</v>
      </c>
      <c r="G22" s="28" t="s">
        <v>140</v>
      </c>
      <c r="H22" s="8">
        <v>0.04861111111111111</v>
      </c>
      <c r="I22" s="7" t="s">
        <v>141</v>
      </c>
      <c r="M22" s="6">
        <f>IF(F22&gt;1,B22*D22*F22,IF(D22&gt;1,B22*D22,B22))</f>
        <v>1200</v>
      </c>
    </row>
    <row r="23" spans="1:12" ht="13.5" customHeight="1" thickBot="1">
      <c r="A23" s="9" t="s">
        <v>27</v>
      </c>
      <c r="B23" s="64">
        <f>SUM(M21:M22)</f>
        <v>1300</v>
      </c>
      <c r="C23" s="65" t="s">
        <v>28</v>
      </c>
      <c r="D23" s="66"/>
      <c r="E23" s="66"/>
      <c r="F23" s="66"/>
      <c r="G23" s="67"/>
      <c r="H23" s="10"/>
      <c r="I23" s="68"/>
      <c r="J23" s="12"/>
      <c r="K23" s="68"/>
      <c r="L23" s="66"/>
    </row>
    <row r="24" ht="4.5" customHeight="1" thickTop="1"/>
    <row r="25" spans="1:12" ht="13.5" customHeight="1" thickBot="1">
      <c r="A25" s="70">
        <f>A1+4</f>
        <v>39955</v>
      </c>
      <c r="B25" s="70"/>
      <c r="C25" s="70"/>
      <c r="D25" s="70"/>
      <c r="E25" s="71" t="str">
        <f>TEXT(A25,"（aaa）")</f>
        <v>(金)</v>
      </c>
      <c r="F25" s="71"/>
      <c r="G25" s="9"/>
      <c r="H25" s="10"/>
      <c r="I25" s="11" t="s">
        <v>47</v>
      </c>
      <c r="J25" s="12"/>
      <c r="K25" s="22">
        <v>0.8125</v>
      </c>
      <c r="L25" s="22">
        <v>0.8541666666666666</v>
      </c>
    </row>
    <row r="26" spans="1:13" ht="13.5" customHeight="1" thickTop="1">
      <c r="A26" s="3" t="s">
        <v>30</v>
      </c>
      <c r="B26" s="6">
        <v>200</v>
      </c>
      <c r="G26" s="28"/>
      <c r="I26" s="7"/>
      <c r="M26" s="6">
        <f aca="true" t="shared" si="1" ref="M26:M33">IF(F26&gt;1,B26*D26*F26,IF(D26&gt;1,B26*D26,B26))</f>
        <v>200</v>
      </c>
    </row>
    <row r="27" spans="1:13" ht="13.5" customHeight="1">
      <c r="A27" s="3" t="s">
        <v>164</v>
      </c>
      <c r="B27" s="6">
        <v>25</v>
      </c>
      <c r="C27" s="6" t="s">
        <v>31</v>
      </c>
      <c r="D27" s="6">
        <v>8</v>
      </c>
      <c r="E27" s="6" t="s">
        <v>5</v>
      </c>
      <c r="F27" s="6">
        <v>2</v>
      </c>
      <c r="G27" s="28" t="s">
        <v>147</v>
      </c>
      <c r="H27" s="8">
        <v>0.034722222222222224</v>
      </c>
      <c r="I27" s="7" t="s">
        <v>165</v>
      </c>
      <c r="J27" s="25"/>
      <c r="M27" s="6">
        <f>IF(F27&gt;1,B27*D27*F27,IF(D27&gt;1,B27*D27,B27))</f>
        <v>400</v>
      </c>
    </row>
    <row r="28" spans="1:13" ht="13.5" customHeight="1">
      <c r="A28" s="3" t="s">
        <v>48</v>
      </c>
      <c r="B28" s="6">
        <v>125</v>
      </c>
      <c r="C28" s="6" t="s">
        <v>31</v>
      </c>
      <c r="D28" s="6">
        <v>4</v>
      </c>
      <c r="G28" s="28" t="s">
        <v>106</v>
      </c>
      <c r="H28" s="8">
        <v>0.125</v>
      </c>
      <c r="I28" s="7" t="s">
        <v>148</v>
      </c>
      <c r="J28" s="1" t="s">
        <v>149</v>
      </c>
      <c r="M28" s="6">
        <f t="shared" si="1"/>
        <v>500</v>
      </c>
    </row>
    <row r="29" spans="1:13" ht="13.5" customHeight="1">
      <c r="A29" s="3" t="s">
        <v>49</v>
      </c>
      <c r="B29" s="6">
        <v>50</v>
      </c>
      <c r="G29" s="28"/>
      <c r="H29" s="8"/>
      <c r="I29" s="7"/>
      <c r="M29" s="6">
        <f t="shared" si="1"/>
        <v>50</v>
      </c>
    </row>
    <row r="30" spans="1:13" ht="13.5" customHeight="1">
      <c r="A30" s="3" t="s">
        <v>150</v>
      </c>
      <c r="B30" s="6">
        <v>25</v>
      </c>
      <c r="C30" s="6" t="s">
        <v>5</v>
      </c>
      <c r="D30" s="6">
        <v>10</v>
      </c>
      <c r="G30" s="28" t="s">
        <v>50</v>
      </c>
      <c r="H30" s="8">
        <v>0.04861111111111111</v>
      </c>
      <c r="I30" s="7" t="s">
        <v>151</v>
      </c>
      <c r="M30" s="6">
        <f t="shared" si="1"/>
        <v>250</v>
      </c>
    </row>
    <row r="31" spans="1:13" ht="13.5" customHeight="1">
      <c r="A31" s="3" t="s">
        <v>21</v>
      </c>
      <c r="B31" s="6">
        <v>25</v>
      </c>
      <c r="C31" s="6" t="s">
        <v>33</v>
      </c>
      <c r="D31" s="6">
        <v>4</v>
      </c>
      <c r="G31" s="28" t="s">
        <v>50</v>
      </c>
      <c r="H31" s="8">
        <v>0.04861111111111111</v>
      </c>
      <c r="I31" s="7" t="s">
        <v>152</v>
      </c>
      <c r="M31" s="6">
        <f t="shared" si="1"/>
        <v>100</v>
      </c>
    </row>
    <row r="32" spans="2:13" ht="13.5" customHeight="1">
      <c r="B32" s="6">
        <v>50</v>
      </c>
      <c r="C32" s="6" t="s">
        <v>5</v>
      </c>
      <c r="D32" s="6">
        <v>8</v>
      </c>
      <c r="G32" s="28" t="s">
        <v>50</v>
      </c>
      <c r="H32" s="8">
        <v>0.04861111111111111</v>
      </c>
      <c r="I32" s="7" t="s">
        <v>153</v>
      </c>
      <c r="J32" s="1" t="s">
        <v>154</v>
      </c>
      <c r="M32" s="6">
        <f t="shared" si="1"/>
        <v>400</v>
      </c>
    </row>
    <row r="33" spans="1:13" ht="13.5" customHeight="1">
      <c r="A33" s="3" t="s">
        <v>32</v>
      </c>
      <c r="B33" s="6">
        <v>1000</v>
      </c>
      <c r="G33" s="28"/>
      <c r="H33" s="8"/>
      <c r="I33" s="7"/>
      <c r="M33" s="6">
        <f t="shared" si="1"/>
        <v>1000</v>
      </c>
    </row>
    <row r="34" spans="1:12" ht="13.5" customHeight="1">
      <c r="A34" s="13" t="s">
        <v>9</v>
      </c>
      <c r="B34" s="19">
        <f>SUM(M26:M33)</f>
        <v>2900</v>
      </c>
      <c r="C34" s="14" t="s">
        <v>10</v>
      </c>
      <c r="D34" s="2"/>
      <c r="E34" s="2"/>
      <c r="F34" s="2"/>
      <c r="G34" s="28"/>
      <c r="H34" s="15"/>
      <c r="I34" s="16"/>
      <c r="J34" s="17"/>
      <c r="K34" s="16"/>
      <c r="L34" s="2"/>
    </row>
    <row r="35" spans="1:12" ht="13.5" customHeight="1" thickBot="1">
      <c r="A35" s="18" t="s">
        <v>11</v>
      </c>
      <c r="B35" s="69" t="s">
        <v>155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ht="4.5" customHeight="1" thickTop="1"/>
    <row r="37" spans="1:12" ht="13.5" customHeight="1" thickBot="1">
      <c r="A37" s="70">
        <f>A1+5</f>
        <v>39956</v>
      </c>
      <c r="B37" s="70"/>
      <c r="C37" s="70"/>
      <c r="D37" s="70"/>
      <c r="E37" s="71" t="str">
        <f>TEXT(A37,"（aaa）")</f>
        <v>(土)</v>
      </c>
      <c r="F37" s="71"/>
      <c r="G37" s="9"/>
      <c r="H37" s="10"/>
      <c r="I37" s="11" t="s">
        <v>2</v>
      </c>
      <c r="J37" s="12"/>
      <c r="K37" s="22">
        <v>0.7291666666666666</v>
      </c>
      <c r="L37" s="22">
        <v>0.8125</v>
      </c>
    </row>
    <row r="38" spans="1:13" ht="13.5" customHeight="1" thickTop="1">
      <c r="A38" s="3" t="s">
        <v>110</v>
      </c>
      <c r="B38" s="6">
        <v>300</v>
      </c>
      <c r="G38" s="28" t="s">
        <v>111</v>
      </c>
      <c r="H38" s="8"/>
      <c r="I38" s="7"/>
      <c r="K38" s="54"/>
      <c r="M38" s="6">
        <f aca="true" t="shared" si="2" ref="M38:M50">IF(F38&gt;1,B38*D38*F38,IF(D38&gt;1,B38*D38,B38))</f>
        <v>300</v>
      </c>
    </row>
    <row r="39" spans="1:13" ht="13.5" customHeight="1">
      <c r="A39" s="3" t="s">
        <v>112</v>
      </c>
      <c r="B39" s="6">
        <v>50</v>
      </c>
      <c r="C39" s="6" t="s">
        <v>113</v>
      </c>
      <c r="D39" s="6">
        <v>8</v>
      </c>
      <c r="G39" s="28" t="s">
        <v>114</v>
      </c>
      <c r="H39" s="8">
        <v>0.041666666666666664</v>
      </c>
      <c r="I39" s="7" t="s">
        <v>99</v>
      </c>
      <c r="K39" s="54"/>
      <c r="M39" s="6">
        <f t="shared" si="2"/>
        <v>400</v>
      </c>
    </row>
    <row r="40" spans="2:13" ht="13.5" customHeight="1">
      <c r="B40" s="6">
        <v>25</v>
      </c>
      <c r="C40" s="6" t="s">
        <v>115</v>
      </c>
      <c r="D40" s="6">
        <v>4</v>
      </c>
      <c r="G40" s="28" t="s">
        <v>116</v>
      </c>
      <c r="H40" s="8">
        <v>0.041666666666666664</v>
      </c>
      <c r="I40" s="7" t="s">
        <v>100</v>
      </c>
      <c r="K40" s="54"/>
      <c r="M40" s="6">
        <f t="shared" si="2"/>
        <v>100</v>
      </c>
    </row>
    <row r="41" spans="1:13" ht="13.5" customHeight="1">
      <c r="A41" s="3" t="s">
        <v>117</v>
      </c>
      <c r="B41" s="6">
        <v>100</v>
      </c>
      <c r="G41" s="28"/>
      <c r="H41" s="8"/>
      <c r="I41" s="7"/>
      <c r="K41" s="54"/>
      <c r="M41" s="6">
        <f t="shared" si="2"/>
        <v>100</v>
      </c>
    </row>
    <row r="42" spans="1:13" ht="13.5" customHeight="1">
      <c r="A42" s="3" t="s">
        <v>118</v>
      </c>
      <c r="B42" s="6">
        <v>100</v>
      </c>
      <c r="C42" s="6" t="s">
        <v>119</v>
      </c>
      <c r="D42" s="6">
        <v>4</v>
      </c>
      <c r="G42" s="28" t="s">
        <v>120</v>
      </c>
      <c r="H42" s="8">
        <v>0.09722222222222222</v>
      </c>
      <c r="I42" s="7" t="s">
        <v>121</v>
      </c>
      <c r="J42" s="1" t="s">
        <v>146</v>
      </c>
      <c r="K42" s="54"/>
      <c r="M42" s="6">
        <f t="shared" si="2"/>
        <v>400</v>
      </c>
    </row>
    <row r="43" spans="2:13" ht="13.5" customHeight="1">
      <c r="B43" s="6">
        <v>50</v>
      </c>
      <c r="C43" s="6" t="s">
        <v>119</v>
      </c>
      <c r="D43" s="6">
        <v>4</v>
      </c>
      <c r="G43" s="28" t="s">
        <v>122</v>
      </c>
      <c r="H43" s="8">
        <v>0.0625</v>
      </c>
      <c r="I43" s="7" t="s">
        <v>123</v>
      </c>
      <c r="K43" s="54"/>
      <c r="M43" s="6">
        <f t="shared" si="2"/>
        <v>200</v>
      </c>
    </row>
    <row r="44" spans="1:13" ht="13.5" customHeight="1">
      <c r="A44" s="3" t="s">
        <v>124</v>
      </c>
      <c r="B44" s="6">
        <v>100</v>
      </c>
      <c r="C44" s="6" t="s">
        <v>119</v>
      </c>
      <c r="D44" s="6">
        <v>6</v>
      </c>
      <c r="E44" s="6" t="s">
        <v>119</v>
      </c>
      <c r="F44" s="6">
        <v>2</v>
      </c>
      <c r="G44" s="28" t="s">
        <v>125</v>
      </c>
      <c r="H44" s="8"/>
      <c r="I44" s="7" t="s">
        <v>142</v>
      </c>
      <c r="J44" s="1" t="s">
        <v>144</v>
      </c>
      <c r="K44" s="54"/>
      <c r="M44" s="6">
        <f t="shared" si="2"/>
        <v>1200</v>
      </c>
    </row>
    <row r="45" spans="1:13" ht="13.5" customHeight="1">
      <c r="A45" s="3" t="s">
        <v>117</v>
      </c>
      <c r="B45" s="6">
        <v>100</v>
      </c>
      <c r="G45" s="28"/>
      <c r="H45" s="8"/>
      <c r="I45" s="7" t="s">
        <v>126</v>
      </c>
      <c r="J45" s="1" t="s">
        <v>145</v>
      </c>
      <c r="K45" s="54"/>
      <c r="M45" s="6">
        <f t="shared" si="2"/>
        <v>100</v>
      </c>
    </row>
    <row r="46" spans="1:13" ht="13.5" customHeight="1">
      <c r="A46" s="3" t="s">
        <v>127</v>
      </c>
      <c r="B46" s="6">
        <v>50</v>
      </c>
      <c r="C46" s="6" t="s">
        <v>119</v>
      </c>
      <c r="D46" s="6">
        <v>5</v>
      </c>
      <c r="G46" s="28" t="s">
        <v>122</v>
      </c>
      <c r="H46" s="8">
        <v>0.052083333333333336</v>
      </c>
      <c r="I46" s="7" t="s">
        <v>128</v>
      </c>
      <c r="J46" s="25"/>
      <c r="K46" s="54"/>
      <c r="M46" s="6">
        <f>IF(F46&gt;1,B46*D46*F46,IF(D46&gt;1,B46*D46,B46))</f>
        <v>250</v>
      </c>
    </row>
    <row r="47" spans="1:13" ht="13.5" customHeight="1">
      <c r="A47" s="3" t="s">
        <v>129</v>
      </c>
      <c r="B47" s="6">
        <v>50</v>
      </c>
      <c r="C47" s="6" t="s">
        <v>119</v>
      </c>
      <c r="D47" s="6">
        <v>12</v>
      </c>
      <c r="G47" s="28" t="s">
        <v>130</v>
      </c>
      <c r="H47" s="8">
        <v>0.0625</v>
      </c>
      <c r="I47" s="7" t="s">
        <v>131</v>
      </c>
      <c r="J47" s="25"/>
      <c r="K47" s="54"/>
      <c r="M47" s="6">
        <f>IF(F47&gt;1,B47*D47*F47,IF(D47&gt;1,B47*D47,B47))</f>
        <v>600</v>
      </c>
    </row>
    <row r="48" spans="1:13" ht="13.5" customHeight="1">
      <c r="A48" s="3" t="s">
        <v>117</v>
      </c>
      <c r="B48" s="6">
        <v>100</v>
      </c>
      <c r="G48" s="28"/>
      <c r="H48" s="8"/>
      <c r="I48" s="6" t="s">
        <v>143</v>
      </c>
      <c r="K48" s="54"/>
      <c r="M48" s="6">
        <f t="shared" si="2"/>
        <v>100</v>
      </c>
    </row>
    <row r="49" spans="2:13" ht="13.5" customHeight="1">
      <c r="B49" s="6">
        <v>25</v>
      </c>
      <c r="C49" s="6" t="s">
        <v>119</v>
      </c>
      <c r="D49" s="6">
        <v>2</v>
      </c>
      <c r="G49" s="28" t="s">
        <v>122</v>
      </c>
      <c r="H49" s="8">
        <v>0.0625</v>
      </c>
      <c r="I49" s="7" t="s">
        <v>132</v>
      </c>
      <c r="K49" s="54"/>
      <c r="M49" s="6">
        <f t="shared" si="2"/>
        <v>50</v>
      </c>
    </row>
    <row r="50" spans="1:13" ht="13.5" customHeight="1">
      <c r="A50" s="3" t="s">
        <v>133</v>
      </c>
      <c r="B50" s="6">
        <v>200</v>
      </c>
      <c r="G50" s="28"/>
      <c r="H50" s="8"/>
      <c r="I50" s="7"/>
      <c r="J50" s="55"/>
      <c r="K50" s="56"/>
      <c r="L50" s="57"/>
      <c r="M50" s="6">
        <f t="shared" si="2"/>
        <v>200</v>
      </c>
    </row>
    <row r="51" spans="1:12" ht="13.5" customHeight="1">
      <c r="A51" s="13" t="s">
        <v>34</v>
      </c>
      <c r="B51" s="19">
        <f>SUM(M38:M50)</f>
        <v>4000</v>
      </c>
      <c r="C51" s="14" t="s">
        <v>35</v>
      </c>
      <c r="D51" s="2"/>
      <c r="E51" s="2"/>
      <c r="F51" s="2"/>
      <c r="H51" s="15"/>
      <c r="I51" s="16"/>
      <c r="J51" s="17"/>
      <c r="K51" s="58"/>
      <c r="L51" s="2"/>
    </row>
    <row r="52" spans="1:12" ht="13.5" customHeight="1" thickBot="1">
      <c r="A52" s="18" t="s">
        <v>36</v>
      </c>
      <c r="B52" s="69" t="s">
        <v>156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4.5" customHeight="1" thickTop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3.5" customHeight="1" thickBot="1">
      <c r="A54" s="70">
        <f>A8+5</f>
        <v>39957</v>
      </c>
      <c r="B54" s="70"/>
      <c r="C54" s="70"/>
      <c r="D54" s="70"/>
      <c r="E54" s="71" t="str">
        <f>TEXT(A54,"（aaa）")</f>
        <v>(日)</v>
      </c>
      <c r="F54" s="71"/>
      <c r="G54" s="9"/>
      <c r="H54" s="10"/>
      <c r="I54" s="11" t="s">
        <v>169</v>
      </c>
      <c r="J54" s="21" t="s">
        <v>170</v>
      </c>
      <c r="K54" s="22">
        <v>0.3333333333333333</v>
      </c>
      <c r="L54" s="22">
        <v>0.4166666666666667</v>
      </c>
    </row>
    <row r="55" spans="1:13" ht="13.5" customHeight="1" thickTop="1">
      <c r="A55" s="3" t="s">
        <v>110</v>
      </c>
      <c r="B55" s="6">
        <v>300</v>
      </c>
      <c r="G55" s="28"/>
      <c r="H55" s="8"/>
      <c r="I55" s="7" t="s">
        <v>157</v>
      </c>
      <c r="K55" s="6"/>
      <c r="M55" s="6">
        <f aca="true" t="shared" si="3" ref="M55:M60">IF(F55&gt;1,B55*D55*F55,IF(D55&gt;1,B55*D55,B55))</f>
        <v>300</v>
      </c>
    </row>
    <row r="56" spans="1:13" ht="13.5" customHeight="1">
      <c r="A56" s="3" t="s">
        <v>158</v>
      </c>
      <c r="B56" s="6">
        <v>50</v>
      </c>
      <c r="C56" s="6" t="s">
        <v>113</v>
      </c>
      <c r="D56" s="6">
        <v>6</v>
      </c>
      <c r="G56" s="28" t="s">
        <v>159</v>
      </c>
      <c r="H56" s="8">
        <v>0.04861111111111111</v>
      </c>
      <c r="I56" s="7" t="s">
        <v>160</v>
      </c>
      <c r="K56" s="6"/>
      <c r="M56" s="6">
        <f t="shared" si="3"/>
        <v>300</v>
      </c>
    </row>
    <row r="57" spans="1:13" ht="13.5" customHeight="1">
      <c r="A57" s="3" t="s">
        <v>48</v>
      </c>
      <c r="B57" s="59">
        <v>100</v>
      </c>
      <c r="C57" s="60" t="s">
        <v>115</v>
      </c>
      <c r="D57" s="61">
        <v>4</v>
      </c>
      <c r="E57" s="6" t="s">
        <v>5</v>
      </c>
      <c r="F57" s="6">
        <v>2</v>
      </c>
      <c r="G57" s="28"/>
      <c r="H57" s="8"/>
      <c r="I57" s="7" t="s">
        <v>167</v>
      </c>
      <c r="K57" s="6"/>
      <c r="M57" s="6">
        <f t="shared" si="3"/>
        <v>800</v>
      </c>
    </row>
    <row r="58" spans="2:13" ht="13.5" customHeight="1">
      <c r="B58" s="62">
        <v>100</v>
      </c>
      <c r="C58" s="2" t="s">
        <v>5</v>
      </c>
      <c r="D58" s="63">
        <v>3</v>
      </c>
      <c r="E58" s="6" t="s">
        <v>5</v>
      </c>
      <c r="F58" s="6">
        <v>2</v>
      </c>
      <c r="G58" s="28"/>
      <c r="H58" s="8"/>
      <c r="I58" s="7" t="s">
        <v>166</v>
      </c>
      <c r="K58" s="6"/>
      <c r="M58" s="6">
        <f t="shared" si="3"/>
        <v>600</v>
      </c>
    </row>
    <row r="59" spans="1:13" ht="13.5" customHeight="1">
      <c r="A59" s="3" t="s">
        <v>49</v>
      </c>
      <c r="B59" s="6">
        <v>100</v>
      </c>
      <c r="G59" s="28"/>
      <c r="H59" s="8"/>
      <c r="I59" s="6" t="s">
        <v>171</v>
      </c>
      <c r="K59" s="6"/>
      <c r="M59" s="6">
        <f t="shared" si="3"/>
        <v>100</v>
      </c>
    </row>
    <row r="60" spans="1:13" ht="13.5" customHeight="1">
      <c r="A60" s="3" t="s">
        <v>150</v>
      </c>
      <c r="B60" s="6">
        <v>50</v>
      </c>
      <c r="C60" s="6" t="s">
        <v>5</v>
      </c>
      <c r="D60" s="6">
        <v>8</v>
      </c>
      <c r="G60" s="28" t="s">
        <v>159</v>
      </c>
      <c r="H60" s="8">
        <v>0.04861111111111111</v>
      </c>
      <c r="I60" s="7" t="s">
        <v>172</v>
      </c>
      <c r="J60" s="1" t="s">
        <v>175</v>
      </c>
      <c r="K60" s="6"/>
      <c r="M60" s="6">
        <f t="shared" si="3"/>
        <v>400</v>
      </c>
    </row>
    <row r="61" spans="2:13" ht="13.5" customHeight="1">
      <c r="B61" s="6">
        <v>50</v>
      </c>
      <c r="C61" s="6" t="s">
        <v>119</v>
      </c>
      <c r="D61" s="6">
        <v>4</v>
      </c>
      <c r="G61" s="28" t="s">
        <v>122</v>
      </c>
      <c r="H61" s="8">
        <v>0.0625</v>
      </c>
      <c r="I61" s="7" t="s">
        <v>173</v>
      </c>
      <c r="J61" s="1" t="s">
        <v>174</v>
      </c>
      <c r="K61" s="6"/>
      <c r="M61" s="6">
        <f aca="true" t="shared" si="4" ref="M61:M66">IF(F61&gt;1,B61*D61*F61,IF(D61&gt;1,B61*D61,B61))</f>
        <v>200</v>
      </c>
    </row>
    <row r="62" spans="1:13" ht="13.5" customHeight="1">
      <c r="A62" s="3" t="s">
        <v>162</v>
      </c>
      <c r="B62" s="6">
        <v>200</v>
      </c>
      <c r="C62" s="6" t="s">
        <v>119</v>
      </c>
      <c r="D62" s="6">
        <v>4</v>
      </c>
      <c r="G62" s="28" t="s">
        <v>54</v>
      </c>
      <c r="H62" s="8">
        <v>0.13194444444444445</v>
      </c>
      <c r="I62" s="7" t="s">
        <v>176</v>
      </c>
      <c r="J62" s="1" t="s">
        <v>177</v>
      </c>
      <c r="K62" s="6"/>
      <c r="M62" s="6">
        <f t="shared" si="4"/>
        <v>800</v>
      </c>
    </row>
    <row r="63" spans="1:13" ht="13.5" customHeight="1">
      <c r="A63" s="3" t="s">
        <v>117</v>
      </c>
      <c r="B63" s="6">
        <v>100</v>
      </c>
      <c r="G63" s="28"/>
      <c r="H63" s="8"/>
      <c r="I63" s="7"/>
      <c r="K63" s="6"/>
      <c r="M63" s="6">
        <f t="shared" si="4"/>
        <v>100</v>
      </c>
    </row>
    <row r="64" spans="1:13" ht="13.5" customHeight="1">
      <c r="A64" s="3" t="s">
        <v>163</v>
      </c>
      <c r="B64" s="6">
        <v>50</v>
      </c>
      <c r="C64" s="6" t="s">
        <v>119</v>
      </c>
      <c r="D64" s="6">
        <v>5</v>
      </c>
      <c r="E64" s="6" t="s">
        <v>5</v>
      </c>
      <c r="F64" s="6">
        <v>2</v>
      </c>
      <c r="G64" s="28" t="s">
        <v>122</v>
      </c>
      <c r="H64" s="8"/>
      <c r="I64" s="7" t="s">
        <v>168</v>
      </c>
      <c r="J64" s="1" t="s">
        <v>178</v>
      </c>
      <c r="K64" s="6"/>
      <c r="M64" s="6">
        <f t="shared" si="4"/>
        <v>500</v>
      </c>
    </row>
    <row r="65" spans="2:13" ht="13.5" customHeight="1">
      <c r="B65" s="6">
        <v>50</v>
      </c>
      <c r="C65" s="6" t="s">
        <v>5</v>
      </c>
      <c r="D65" s="6">
        <v>4</v>
      </c>
      <c r="G65" s="28" t="s">
        <v>159</v>
      </c>
      <c r="H65" s="8">
        <v>0.08333333333333333</v>
      </c>
      <c r="I65" s="7" t="s">
        <v>161</v>
      </c>
      <c r="J65" s="1" t="s">
        <v>179</v>
      </c>
      <c r="K65" s="6"/>
      <c r="M65" s="6">
        <f t="shared" si="4"/>
        <v>200</v>
      </c>
    </row>
    <row r="66" spans="1:13" ht="13.5" customHeight="1">
      <c r="A66" s="3" t="s">
        <v>133</v>
      </c>
      <c r="B66" s="6">
        <v>300</v>
      </c>
      <c r="G66" s="28"/>
      <c r="H66" s="8"/>
      <c r="I66" s="7"/>
      <c r="J66" s="55"/>
      <c r="K66" s="57"/>
      <c r="L66" s="57"/>
      <c r="M66" s="6">
        <f t="shared" si="4"/>
        <v>300</v>
      </c>
    </row>
    <row r="67" spans="1:12" ht="13.5" customHeight="1">
      <c r="A67" s="13" t="s">
        <v>34</v>
      </c>
      <c r="B67" s="19">
        <f>SUM(M55:M66)</f>
        <v>4600</v>
      </c>
      <c r="C67" s="14" t="s">
        <v>35</v>
      </c>
      <c r="D67" s="2"/>
      <c r="E67" s="2"/>
      <c r="F67" s="2"/>
      <c r="H67" s="15"/>
      <c r="I67" s="16"/>
      <c r="J67" s="17"/>
      <c r="K67" s="2"/>
      <c r="L67" s="2"/>
    </row>
    <row r="68" spans="1:12" ht="13.5" customHeight="1" thickBot="1">
      <c r="A68" s="18" t="s">
        <v>36</v>
      </c>
      <c r="B68" s="69" t="s">
        <v>180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9:10" ht="13.5" customHeight="1" thickTop="1">
      <c r="I69" s="24" t="s">
        <v>1</v>
      </c>
      <c r="J69" s="20">
        <f>SUM(B5,B17,B23,B34,B51)</f>
        <v>14700</v>
      </c>
    </row>
  </sheetData>
  <mergeCells count="19">
    <mergeCell ref="B68:L68"/>
    <mergeCell ref="E37:F37"/>
    <mergeCell ref="B35:L35"/>
    <mergeCell ref="A54:D54"/>
    <mergeCell ref="B52:L52"/>
    <mergeCell ref="E54:F54"/>
    <mergeCell ref="A37:D37"/>
    <mergeCell ref="A20:D20"/>
    <mergeCell ref="E25:F25"/>
    <mergeCell ref="A25:D25"/>
    <mergeCell ref="E20:F20"/>
    <mergeCell ref="B18:L18"/>
    <mergeCell ref="E1:F1"/>
    <mergeCell ref="E8:F8"/>
    <mergeCell ref="A10:D10"/>
    <mergeCell ref="E10:F10"/>
    <mergeCell ref="A1:D1"/>
    <mergeCell ref="A8:D8"/>
    <mergeCell ref="B6:L6"/>
  </mergeCells>
  <dataValidations count="1">
    <dataValidation allowBlank="1" showInputMessage="1" showErrorMessage="1" imeMode="off" sqref="B38:H51 B2:H5 B21:H23 B11:H17 B26:H34 B55:H67"/>
  </dataValidations>
  <printOptions/>
  <pageMargins left="0.7874015748031497" right="0.7874015748031497" top="0.3937007874015748" bottom="0.3937007874015748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C13" sqref="C13"/>
    </sheetView>
  </sheetViews>
  <sheetFormatPr defaultColWidth="9.00390625" defaultRowHeight="18" customHeight="1"/>
  <cols>
    <col min="1" max="1" width="7.50390625" style="49" customWidth="1"/>
    <col min="2" max="2" width="6.50390625" style="49" customWidth="1"/>
    <col min="3" max="3" width="1.75390625" style="49" customWidth="1"/>
    <col min="4" max="4" width="3.50390625" style="49" customWidth="1"/>
    <col min="5" max="5" width="1.75390625" style="49" customWidth="1"/>
    <col min="6" max="6" width="2.25390625" style="49" customWidth="1"/>
    <col min="7" max="8" width="5.75390625" style="49" customWidth="1"/>
    <col min="9" max="9" width="12.125" style="49" customWidth="1"/>
    <col min="10" max="10" width="27.75390625" style="49" customWidth="1"/>
    <col min="11" max="12" width="6.75390625" style="49" customWidth="1"/>
    <col min="13" max="13" width="5.25390625" style="49" customWidth="1"/>
    <col min="14" max="14" width="6.75390625" style="49" customWidth="1"/>
    <col min="15" max="16384" width="8.875" style="49" customWidth="1"/>
  </cols>
  <sheetData>
    <row r="1" spans="1:13" s="40" customFormat="1" ht="18" customHeight="1" thickBot="1">
      <c r="A1" s="72">
        <v>39942</v>
      </c>
      <c r="B1" s="72"/>
      <c r="C1" s="72"/>
      <c r="D1" s="72"/>
      <c r="E1" s="73" t="s">
        <v>8</v>
      </c>
      <c r="F1" s="73"/>
      <c r="G1" s="29"/>
      <c r="H1" s="30"/>
      <c r="I1" s="31" t="s">
        <v>2</v>
      </c>
      <c r="J1" s="32"/>
      <c r="K1" s="33">
        <v>0.7291666666666666</v>
      </c>
      <c r="L1" s="33">
        <v>0.8125</v>
      </c>
      <c r="M1" s="34"/>
    </row>
    <row r="2" spans="1:14" ht="18" customHeight="1" thickTop="1">
      <c r="A2" s="35" t="s">
        <v>4</v>
      </c>
      <c r="B2" s="34">
        <v>400</v>
      </c>
      <c r="C2" s="34"/>
      <c r="D2" s="34"/>
      <c r="E2" s="34"/>
      <c r="F2" s="34"/>
      <c r="G2" s="36" t="s">
        <v>7</v>
      </c>
      <c r="H2" s="37"/>
      <c r="I2" s="38"/>
      <c r="J2" s="39"/>
      <c r="K2" s="40"/>
      <c r="L2" s="34"/>
      <c r="M2" s="6">
        <f aca="true" t="shared" si="0" ref="M2:M14">IF(F2&gt;1,B2*D2*F2,IF(D2&gt;1,B2*D2,B2))</f>
        <v>400</v>
      </c>
      <c r="N2" s="48">
        <v>0.7361111111111112</v>
      </c>
    </row>
    <row r="3" spans="1:14" ht="18" customHeight="1">
      <c r="A3" s="35" t="s">
        <v>6</v>
      </c>
      <c r="B3" s="34">
        <v>50</v>
      </c>
      <c r="C3" s="34" t="s">
        <v>3</v>
      </c>
      <c r="D3" s="34">
        <v>8</v>
      </c>
      <c r="E3" s="34"/>
      <c r="F3" s="34"/>
      <c r="G3" s="36" t="s">
        <v>37</v>
      </c>
      <c r="H3" s="37">
        <v>0.041666666666666664</v>
      </c>
      <c r="I3" s="38" t="s">
        <v>99</v>
      </c>
      <c r="J3" s="39"/>
      <c r="K3" s="40"/>
      <c r="L3" s="34"/>
      <c r="M3" s="6">
        <f t="shared" si="0"/>
        <v>400</v>
      </c>
      <c r="N3" s="48">
        <v>0.7444444444444445</v>
      </c>
    </row>
    <row r="4" spans="1:14" ht="18" customHeight="1">
      <c r="A4" s="35"/>
      <c r="B4" s="34">
        <v>25</v>
      </c>
      <c r="C4" s="34" t="s">
        <v>3</v>
      </c>
      <c r="D4" s="34">
        <v>4</v>
      </c>
      <c r="E4" s="34"/>
      <c r="F4" s="34"/>
      <c r="G4" s="36" t="s">
        <v>7</v>
      </c>
      <c r="H4" s="37">
        <v>0.041666666666666664</v>
      </c>
      <c r="I4" s="38" t="s">
        <v>100</v>
      </c>
      <c r="J4" s="39"/>
      <c r="K4" s="40"/>
      <c r="L4" s="34"/>
      <c r="M4" s="6">
        <f t="shared" si="0"/>
        <v>100</v>
      </c>
      <c r="N4" s="48">
        <v>0.748611111111111</v>
      </c>
    </row>
    <row r="5" spans="1:14" ht="18" customHeight="1">
      <c r="A5" s="35" t="s">
        <v>69</v>
      </c>
      <c r="B5" s="34">
        <v>100</v>
      </c>
      <c r="C5" s="34"/>
      <c r="D5" s="34"/>
      <c r="E5" s="34"/>
      <c r="F5" s="34"/>
      <c r="G5" s="36"/>
      <c r="H5" s="37"/>
      <c r="I5" s="38"/>
      <c r="J5" s="39"/>
      <c r="K5" s="40"/>
      <c r="L5" s="34"/>
      <c r="M5" s="6">
        <f t="shared" si="0"/>
        <v>100</v>
      </c>
      <c r="N5" s="48">
        <v>0.751388888888889</v>
      </c>
    </row>
    <row r="6" spans="1:14" ht="18" customHeight="1">
      <c r="A6" s="35" t="s">
        <v>70</v>
      </c>
      <c r="B6" s="34">
        <v>100</v>
      </c>
      <c r="C6" s="34" t="s">
        <v>3</v>
      </c>
      <c r="D6" s="34">
        <v>4</v>
      </c>
      <c r="E6" s="34"/>
      <c r="F6" s="34"/>
      <c r="G6" s="36" t="s">
        <v>106</v>
      </c>
      <c r="H6" s="37">
        <v>0.09722222222222222</v>
      </c>
      <c r="I6" s="38" t="s">
        <v>101</v>
      </c>
      <c r="J6" s="39"/>
      <c r="K6" s="40"/>
      <c r="L6" s="34"/>
      <c r="M6" s="6">
        <f t="shared" si="0"/>
        <v>400</v>
      </c>
      <c r="N6" s="48">
        <v>0.7597222222222223</v>
      </c>
    </row>
    <row r="7" spans="1:14" ht="18" customHeight="1">
      <c r="A7" s="35"/>
      <c r="B7" s="34">
        <v>50</v>
      </c>
      <c r="C7" s="34" t="s">
        <v>3</v>
      </c>
      <c r="D7" s="34">
        <v>4</v>
      </c>
      <c r="E7" s="34"/>
      <c r="F7" s="34"/>
      <c r="G7" s="36" t="s">
        <v>7</v>
      </c>
      <c r="H7" s="37">
        <v>0.0625</v>
      </c>
      <c r="I7" s="38" t="s">
        <v>81</v>
      </c>
      <c r="J7" s="39"/>
      <c r="K7" s="40"/>
      <c r="L7" s="34"/>
      <c r="M7" s="6">
        <f t="shared" si="0"/>
        <v>200</v>
      </c>
      <c r="N7" s="48">
        <v>0.7652777777777778</v>
      </c>
    </row>
    <row r="8" spans="1:14" ht="18" customHeight="1">
      <c r="A8" s="35" t="s">
        <v>57</v>
      </c>
      <c r="B8" s="34">
        <v>100</v>
      </c>
      <c r="C8" s="34" t="s">
        <v>3</v>
      </c>
      <c r="D8" s="34">
        <v>6</v>
      </c>
      <c r="E8" s="34" t="s">
        <v>3</v>
      </c>
      <c r="F8" s="34">
        <v>2</v>
      </c>
      <c r="G8" s="36" t="s">
        <v>58</v>
      </c>
      <c r="H8" s="37"/>
      <c r="I8" s="38" t="s">
        <v>102</v>
      </c>
      <c r="J8" s="39"/>
      <c r="K8" s="40"/>
      <c r="L8" s="34"/>
      <c r="M8" s="6">
        <f t="shared" si="0"/>
        <v>1200</v>
      </c>
      <c r="N8" s="48">
        <v>0.78125</v>
      </c>
    </row>
    <row r="9" spans="1:14" ht="18" customHeight="1">
      <c r="A9" s="35" t="s">
        <v>69</v>
      </c>
      <c r="B9" s="34">
        <v>100</v>
      </c>
      <c r="C9" s="34"/>
      <c r="D9" s="34"/>
      <c r="E9" s="34"/>
      <c r="F9" s="34"/>
      <c r="G9" s="36"/>
      <c r="H9" s="37"/>
      <c r="I9" s="38" t="s">
        <v>103</v>
      </c>
      <c r="J9" s="39"/>
      <c r="K9" s="40"/>
      <c r="L9" s="34"/>
      <c r="M9" s="6">
        <f t="shared" si="0"/>
        <v>100</v>
      </c>
      <c r="N9" s="48">
        <v>0.7847222222222222</v>
      </c>
    </row>
    <row r="10" spans="1:14" ht="18" customHeight="1">
      <c r="A10" s="35" t="s">
        <v>71</v>
      </c>
      <c r="B10" s="34">
        <v>50</v>
      </c>
      <c r="C10" s="34" t="s">
        <v>3</v>
      </c>
      <c r="D10" s="34">
        <v>5</v>
      </c>
      <c r="E10" s="34"/>
      <c r="F10" s="34"/>
      <c r="G10" s="36" t="s">
        <v>7</v>
      </c>
      <c r="H10" s="37">
        <v>0.052083333333333336</v>
      </c>
      <c r="I10" s="38" t="s">
        <v>104</v>
      </c>
      <c r="J10" s="53"/>
      <c r="K10" s="40"/>
      <c r="L10" s="34"/>
      <c r="M10" s="6">
        <f>IF(F10&gt;1,B10*D10*F10,IF(D10&gt;1,B10*D10,B10))</f>
        <v>250</v>
      </c>
      <c r="N10" s="48">
        <v>0.7916666666666666</v>
      </c>
    </row>
    <row r="11" spans="1:14" ht="18" customHeight="1">
      <c r="A11" s="35" t="s">
        <v>6</v>
      </c>
      <c r="B11" s="34">
        <v>50</v>
      </c>
      <c r="C11" s="34" t="s">
        <v>3</v>
      </c>
      <c r="D11" s="34">
        <v>12</v>
      </c>
      <c r="E11" s="34"/>
      <c r="F11" s="34"/>
      <c r="G11" s="36" t="s">
        <v>77</v>
      </c>
      <c r="H11" s="37">
        <v>0.0625</v>
      </c>
      <c r="I11" s="38" t="s">
        <v>105</v>
      </c>
      <c r="J11" s="53"/>
      <c r="K11" s="40"/>
      <c r="L11" s="34"/>
      <c r="M11" s="6">
        <f>IF(F11&gt;1,B11*D11*F11,IF(D11&gt;1,B11*D11,B11))</f>
        <v>600</v>
      </c>
      <c r="N11" s="48"/>
    </row>
    <row r="12" spans="1:14" ht="18" customHeight="1">
      <c r="A12" s="35" t="s">
        <v>69</v>
      </c>
      <c r="B12" s="34">
        <v>100</v>
      </c>
      <c r="C12" s="34"/>
      <c r="D12" s="34"/>
      <c r="E12" s="34"/>
      <c r="F12" s="34"/>
      <c r="G12" s="36"/>
      <c r="H12" s="37"/>
      <c r="I12" s="38"/>
      <c r="J12" s="39"/>
      <c r="K12" s="40"/>
      <c r="L12" s="34"/>
      <c r="M12" s="6">
        <f t="shared" si="0"/>
        <v>100</v>
      </c>
      <c r="N12" s="48">
        <v>0.8055555555555555</v>
      </c>
    </row>
    <row r="13" spans="1:14" s="40" customFormat="1" ht="18" customHeight="1">
      <c r="A13" s="35"/>
      <c r="B13" s="34">
        <v>25</v>
      </c>
      <c r="C13" s="34" t="s">
        <v>3</v>
      </c>
      <c r="D13" s="34">
        <v>2</v>
      </c>
      <c r="E13" s="34"/>
      <c r="F13" s="34"/>
      <c r="G13" s="36" t="s">
        <v>7</v>
      </c>
      <c r="H13" s="37">
        <v>0.0625</v>
      </c>
      <c r="I13" s="38" t="s">
        <v>82</v>
      </c>
      <c r="J13" s="39"/>
      <c r="L13" s="34"/>
      <c r="M13" s="6">
        <f t="shared" si="0"/>
        <v>50</v>
      </c>
      <c r="N13" s="48">
        <v>0.8090277777777778</v>
      </c>
    </row>
    <row r="14" spans="1:14" s="40" customFormat="1" ht="18" customHeight="1">
      <c r="A14" s="35" t="s">
        <v>83</v>
      </c>
      <c r="B14" s="34">
        <v>200</v>
      </c>
      <c r="C14" s="34"/>
      <c r="D14" s="34"/>
      <c r="E14" s="34"/>
      <c r="F14" s="34"/>
      <c r="G14" s="36"/>
      <c r="H14" s="37"/>
      <c r="I14" s="38"/>
      <c r="J14" s="50"/>
      <c r="K14" s="51"/>
      <c r="L14" s="52"/>
      <c r="M14" s="6">
        <f t="shared" si="0"/>
        <v>200</v>
      </c>
      <c r="N14" s="48">
        <v>0.8125</v>
      </c>
    </row>
    <row r="15" spans="1:13" s="40" customFormat="1" ht="18" customHeight="1">
      <c r="A15" s="41" t="s">
        <v>41</v>
      </c>
      <c r="B15" s="42">
        <f>SUM(M2:M14)</f>
        <v>4100</v>
      </c>
      <c r="C15" s="43" t="s">
        <v>42</v>
      </c>
      <c r="D15" s="44"/>
      <c r="E15" s="44"/>
      <c r="F15" s="44"/>
      <c r="G15" s="41"/>
      <c r="H15" s="45"/>
      <c r="I15" s="46"/>
      <c r="J15" s="47"/>
      <c r="K15" s="46"/>
      <c r="L15" s="44"/>
      <c r="M15" s="6"/>
    </row>
    <row r="16" spans="1:14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8"/>
    </row>
    <row r="17" spans="1:13" s="40" customFormat="1" ht="18" customHeight="1" thickBot="1">
      <c r="A17" s="72">
        <v>39942</v>
      </c>
      <c r="B17" s="72"/>
      <c r="C17" s="72"/>
      <c r="D17" s="72"/>
      <c r="E17" s="73" t="s">
        <v>8</v>
      </c>
      <c r="F17" s="73"/>
      <c r="G17" s="29"/>
      <c r="H17" s="30"/>
      <c r="I17" s="31" t="s">
        <v>43</v>
      </c>
      <c r="J17" s="32"/>
      <c r="K17" s="33">
        <v>0.7291666666666666</v>
      </c>
      <c r="L17" s="33">
        <v>0.8125</v>
      </c>
      <c r="M17" s="34"/>
    </row>
    <row r="18" spans="1:14" ht="18" customHeight="1" thickTop="1">
      <c r="A18" s="35" t="s">
        <v>4</v>
      </c>
      <c r="B18" s="34">
        <v>300</v>
      </c>
      <c r="C18" s="34"/>
      <c r="D18" s="34"/>
      <c r="E18" s="34"/>
      <c r="F18" s="34"/>
      <c r="G18" s="36" t="s">
        <v>7</v>
      </c>
      <c r="H18" s="37"/>
      <c r="I18" s="38"/>
      <c r="J18" s="39"/>
      <c r="K18" s="40"/>
      <c r="L18" s="34"/>
      <c r="M18" s="6">
        <f aca="true" t="shared" si="1" ref="M18:M25">IF(F18&gt;1,B18*D18*F18,IF(D18&gt;1,B18*D18,B18))</f>
        <v>300</v>
      </c>
      <c r="N18" s="48">
        <v>0.7361111111111112</v>
      </c>
    </row>
    <row r="19" spans="1:14" ht="18" customHeight="1">
      <c r="A19" s="35" t="s">
        <v>6</v>
      </c>
      <c r="B19" s="34">
        <v>50</v>
      </c>
      <c r="C19" s="34" t="s">
        <v>3</v>
      </c>
      <c r="D19" s="34">
        <v>5</v>
      </c>
      <c r="E19" s="34"/>
      <c r="F19" s="34"/>
      <c r="G19" s="36" t="s">
        <v>37</v>
      </c>
      <c r="H19" s="37">
        <v>0.0625</v>
      </c>
      <c r="I19" s="38" t="s">
        <v>99</v>
      </c>
      <c r="J19" s="39"/>
      <c r="K19" s="40"/>
      <c r="L19" s="34"/>
      <c r="M19" s="6">
        <f t="shared" si="1"/>
        <v>250</v>
      </c>
      <c r="N19" s="48">
        <v>0.7444444444444445</v>
      </c>
    </row>
    <row r="20" spans="1:14" ht="18" customHeight="1">
      <c r="A20" s="35"/>
      <c r="B20" s="34">
        <v>25</v>
      </c>
      <c r="C20" s="34" t="s">
        <v>3</v>
      </c>
      <c r="D20" s="34">
        <v>4</v>
      </c>
      <c r="E20" s="34"/>
      <c r="F20" s="34"/>
      <c r="G20" s="36" t="s">
        <v>7</v>
      </c>
      <c r="H20" s="37">
        <v>0.041666666666666664</v>
      </c>
      <c r="I20" s="38" t="s">
        <v>100</v>
      </c>
      <c r="J20" s="39"/>
      <c r="K20" s="40"/>
      <c r="L20" s="34"/>
      <c r="M20" s="6">
        <f t="shared" si="1"/>
        <v>100</v>
      </c>
      <c r="N20" s="48">
        <v>0.748611111111111</v>
      </c>
    </row>
    <row r="21" spans="1:14" ht="18" customHeight="1">
      <c r="A21" s="35" t="s">
        <v>69</v>
      </c>
      <c r="B21" s="34">
        <v>100</v>
      </c>
      <c r="C21" s="34"/>
      <c r="D21" s="34"/>
      <c r="E21" s="34"/>
      <c r="F21" s="34"/>
      <c r="G21" s="36"/>
      <c r="H21" s="37"/>
      <c r="I21" s="38"/>
      <c r="J21" s="39"/>
      <c r="K21" s="40"/>
      <c r="L21" s="34"/>
      <c r="M21" s="6">
        <f t="shared" si="1"/>
        <v>100</v>
      </c>
      <c r="N21" s="48">
        <v>0.751388888888889</v>
      </c>
    </row>
    <row r="22" spans="1:14" ht="18" customHeight="1">
      <c r="A22" s="35" t="s">
        <v>70</v>
      </c>
      <c r="B22" s="34">
        <v>100</v>
      </c>
      <c r="C22" s="34" t="s">
        <v>3</v>
      </c>
      <c r="D22" s="34">
        <v>3</v>
      </c>
      <c r="E22" s="34"/>
      <c r="F22" s="34"/>
      <c r="G22" s="36" t="s">
        <v>106</v>
      </c>
      <c r="H22" s="37">
        <v>0.13194444444444445</v>
      </c>
      <c r="I22" s="38" t="s">
        <v>101</v>
      </c>
      <c r="J22" s="39"/>
      <c r="K22" s="40"/>
      <c r="L22" s="34"/>
      <c r="M22" s="6">
        <f t="shared" si="1"/>
        <v>300</v>
      </c>
      <c r="N22" s="48">
        <v>0.7597222222222223</v>
      </c>
    </row>
    <row r="23" spans="1:14" ht="18" customHeight="1">
      <c r="A23" s="35"/>
      <c r="B23" s="34">
        <v>50</v>
      </c>
      <c r="C23" s="34" t="s">
        <v>3</v>
      </c>
      <c r="D23" s="34">
        <v>3</v>
      </c>
      <c r="E23" s="34"/>
      <c r="F23" s="34"/>
      <c r="G23" s="36" t="s">
        <v>7</v>
      </c>
      <c r="H23" s="37">
        <v>0.06944444444444443</v>
      </c>
      <c r="I23" s="38" t="s">
        <v>81</v>
      </c>
      <c r="J23" s="39"/>
      <c r="K23" s="40"/>
      <c r="L23" s="34"/>
      <c r="M23" s="6">
        <f t="shared" si="1"/>
        <v>150</v>
      </c>
      <c r="N23" s="48">
        <v>0.7652777777777778</v>
      </c>
    </row>
    <row r="24" spans="1:14" ht="18" customHeight="1">
      <c r="A24" s="35" t="s">
        <v>57</v>
      </c>
      <c r="B24" s="34">
        <v>100</v>
      </c>
      <c r="C24" s="34" t="s">
        <v>3</v>
      </c>
      <c r="D24" s="34">
        <v>4</v>
      </c>
      <c r="E24" s="34" t="s">
        <v>3</v>
      </c>
      <c r="F24" s="34">
        <v>2</v>
      </c>
      <c r="G24" s="36" t="s">
        <v>58</v>
      </c>
      <c r="H24" s="37"/>
      <c r="I24" s="38" t="s">
        <v>107</v>
      </c>
      <c r="J24" s="39"/>
      <c r="K24" s="40"/>
      <c r="L24" s="34"/>
      <c r="M24" s="6">
        <f t="shared" si="1"/>
        <v>800</v>
      </c>
      <c r="N24" s="48">
        <v>0.78125</v>
      </c>
    </row>
    <row r="25" spans="1:14" ht="18" customHeight="1">
      <c r="A25" s="35" t="s">
        <v>69</v>
      </c>
      <c r="B25" s="34">
        <v>100</v>
      </c>
      <c r="C25" s="34"/>
      <c r="D25" s="34"/>
      <c r="E25" s="34"/>
      <c r="F25" s="34"/>
      <c r="G25" s="36"/>
      <c r="H25" s="37"/>
      <c r="I25" s="38" t="s">
        <v>108</v>
      </c>
      <c r="J25" s="39"/>
      <c r="K25" s="40"/>
      <c r="L25" s="34"/>
      <c r="M25" s="6">
        <f t="shared" si="1"/>
        <v>100</v>
      </c>
      <c r="N25" s="48">
        <v>0.7847222222222222</v>
      </c>
    </row>
    <row r="26" spans="1:14" ht="18" customHeight="1">
      <c r="A26" s="35" t="s">
        <v>71</v>
      </c>
      <c r="B26" s="34">
        <v>50</v>
      </c>
      <c r="C26" s="34" t="s">
        <v>3</v>
      </c>
      <c r="D26" s="34">
        <v>4</v>
      </c>
      <c r="E26" s="34"/>
      <c r="F26" s="34"/>
      <c r="G26" s="36" t="s">
        <v>7</v>
      </c>
      <c r="H26" s="37">
        <v>0.0625</v>
      </c>
      <c r="I26" s="38" t="s">
        <v>104</v>
      </c>
      <c r="J26" s="53"/>
      <c r="K26" s="40"/>
      <c r="L26" s="34"/>
      <c r="M26" s="6">
        <f>IF(F26&gt;1,B26*D26*F26,IF(D26&gt;1,B26*D26,B26))</f>
        <v>200</v>
      </c>
      <c r="N26" s="48">
        <v>0.7916666666666666</v>
      </c>
    </row>
    <row r="27" spans="1:14" ht="18" customHeight="1">
      <c r="A27" s="35" t="s">
        <v>6</v>
      </c>
      <c r="B27" s="34">
        <v>50</v>
      </c>
      <c r="C27" s="34" t="s">
        <v>3</v>
      </c>
      <c r="D27" s="34">
        <v>10</v>
      </c>
      <c r="E27" s="34"/>
      <c r="F27" s="34"/>
      <c r="G27" s="36" t="s">
        <v>77</v>
      </c>
      <c r="H27" s="37">
        <v>0.0625</v>
      </c>
      <c r="I27" s="38" t="s">
        <v>109</v>
      </c>
      <c r="J27" s="53"/>
      <c r="K27" s="40"/>
      <c r="L27" s="34"/>
      <c r="M27" s="6">
        <f>IF(F27&gt;1,B27*D27*F27,IF(D27&gt;1,B27*D27,B27))</f>
        <v>500</v>
      </c>
      <c r="N27" s="48"/>
    </row>
    <row r="28" spans="1:14" ht="18" customHeight="1">
      <c r="A28" s="35" t="s">
        <v>69</v>
      </c>
      <c r="B28" s="34">
        <v>100</v>
      </c>
      <c r="C28" s="34"/>
      <c r="D28" s="34"/>
      <c r="E28" s="34"/>
      <c r="F28" s="34"/>
      <c r="G28" s="36"/>
      <c r="H28" s="37"/>
      <c r="I28" s="38"/>
      <c r="J28" s="39"/>
      <c r="K28" s="40"/>
      <c r="L28" s="34"/>
      <c r="M28" s="6">
        <f>IF(F28&gt;1,B28*D28*F28,IF(D28&gt;1,B28*D28,B28))</f>
        <v>100</v>
      </c>
      <c r="N28" s="48">
        <v>0.8055555555555555</v>
      </c>
    </row>
    <row r="29" spans="1:14" s="40" customFormat="1" ht="18" customHeight="1">
      <c r="A29" s="35"/>
      <c r="B29" s="34">
        <v>25</v>
      </c>
      <c r="C29" s="34" t="s">
        <v>3</v>
      </c>
      <c r="D29" s="34">
        <v>2</v>
      </c>
      <c r="E29" s="34"/>
      <c r="F29" s="34"/>
      <c r="G29" s="36" t="s">
        <v>7</v>
      </c>
      <c r="H29" s="37">
        <v>0.0625</v>
      </c>
      <c r="I29" s="38" t="s">
        <v>82</v>
      </c>
      <c r="J29" s="39"/>
      <c r="L29" s="34"/>
      <c r="M29" s="6">
        <f>IF(F29&gt;1,B29*D29*F29,IF(D29&gt;1,B29*D29,B29))</f>
        <v>50</v>
      </c>
      <c r="N29" s="48">
        <v>0.8090277777777778</v>
      </c>
    </row>
    <row r="30" spans="1:14" s="40" customFormat="1" ht="18" customHeight="1">
      <c r="A30" s="35" t="s">
        <v>83</v>
      </c>
      <c r="B30" s="34">
        <v>200</v>
      </c>
      <c r="C30" s="34"/>
      <c r="D30" s="34"/>
      <c r="E30" s="34"/>
      <c r="F30" s="34"/>
      <c r="G30" s="36"/>
      <c r="H30" s="37"/>
      <c r="I30" s="38"/>
      <c r="J30" s="50"/>
      <c r="K30" s="51"/>
      <c r="L30" s="52"/>
      <c r="M30" s="6">
        <f>IF(F30&gt;1,B30*D30*F30,IF(D30&gt;1,B30*D30,B30))</f>
        <v>200</v>
      </c>
      <c r="N30" s="48">
        <v>0.8125</v>
      </c>
    </row>
    <row r="31" spans="1:13" s="40" customFormat="1" ht="18" customHeight="1">
      <c r="A31" s="41" t="s">
        <v>41</v>
      </c>
      <c r="B31" s="42">
        <f>SUM(M18:M30)</f>
        <v>3150</v>
      </c>
      <c r="C31" s="43" t="s">
        <v>42</v>
      </c>
      <c r="D31" s="44"/>
      <c r="E31" s="44"/>
      <c r="F31" s="44"/>
      <c r="G31" s="41"/>
      <c r="H31" s="45"/>
      <c r="I31" s="46"/>
      <c r="J31" s="47"/>
      <c r="K31" s="46"/>
      <c r="L31" s="44"/>
      <c r="M31" s="6"/>
    </row>
  </sheetData>
  <mergeCells count="4">
    <mergeCell ref="A17:D17"/>
    <mergeCell ref="E17:F17"/>
    <mergeCell ref="A1:D1"/>
    <mergeCell ref="E1:F1"/>
  </mergeCells>
  <dataValidations count="1">
    <dataValidation allowBlank="1" showInputMessage="1" showErrorMessage="1" imeMode="off" sqref="B2:H15 B18:H31"/>
  </dataValidations>
  <printOptions/>
  <pageMargins left="0.3937007874015748" right="0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Hirae</cp:lastModifiedBy>
  <cp:lastPrinted>2009-05-23T08:14:01Z</cp:lastPrinted>
  <dcterms:created xsi:type="dcterms:W3CDTF">2007-11-12T01:31:50Z</dcterms:created>
  <dcterms:modified xsi:type="dcterms:W3CDTF">2009-05-24T23:55:12Z</dcterms:modified>
  <cp:category/>
  <cp:version/>
  <cp:contentType/>
  <cp:contentStatus/>
</cp:coreProperties>
</file>