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095" windowWidth="12330" windowHeight="7350" activeTab="1"/>
  </bookViews>
  <sheets>
    <sheet name="101" sheetId="1" r:id="rId1"/>
    <sheet name="102" sheetId="2" r:id="rId2"/>
  </sheets>
  <definedNames>
    <definedName name="_xlnm.Print_Area" localSheetId="0">'101'!$A$1:$L$68</definedName>
    <definedName name="_xlnm.Print_Area" localSheetId="1">'102'!$A$1:$L$65</definedName>
  </definedNames>
  <calcPr fullCalcOnLoad="1"/>
</workbook>
</file>

<file path=xl/sharedStrings.xml><?xml version="1.0" encoding="utf-8"?>
<sst xmlns="http://schemas.openxmlformats.org/spreadsheetml/2006/main" count="286" uniqueCount="165">
  <si>
    <t>休み</t>
  </si>
  <si>
    <t>週間トータル距離</t>
  </si>
  <si>
    <t>チーム練</t>
  </si>
  <si>
    <t>x</t>
  </si>
  <si>
    <t>Swim</t>
  </si>
  <si>
    <t>Total</t>
  </si>
  <si>
    <t>m</t>
  </si>
  <si>
    <t>ｺﾒﾝﾄ</t>
  </si>
  <si>
    <t>x</t>
  </si>
  <si>
    <t>ES</t>
  </si>
  <si>
    <t>W-up</t>
  </si>
  <si>
    <t>x</t>
  </si>
  <si>
    <t>Fr</t>
  </si>
  <si>
    <t>Total</t>
  </si>
  <si>
    <t>m</t>
  </si>
  <si>
    <t>潜水K</t>
  </si>
  <si>
    <t>Sc(F,M,R,PP,肘立て両手,片手,キャッチプル横,縦）</t>
  </si>
  <si>
    <t>DogP/S　DogSA/S　SA（右・左・3回・交互）/S</t>
  </si>
  <si>
    <t>x</t>
  </si>
  <si>
    <t>Down</t>
  </si>
  <si>
    <t>Total</t>
  </si>
  <si>
    <t>m</t>
  </si>
  <si>
    <t>ｺﾒﾝﾄ</t>
  </si>
  <si>
    <t>ｺﾒﾝﾄ</t>
  </si>
  <si>
    <t>フリーコース</t>
  </si>
  <si>
    <t>Pull</t>
  </si>
  <si>
    <t>Br</t>
  </si>
  <si>
    <t>Down</t>
  </si>
  <si>
    <t>W-up</t>
  </si>
  <si>
    <t>Kick</t>
  </si>
  <si>
    <t>x</t>
  </si>
  <si>
    <t>cho</t>
  </si>
  <si>
    <t>Drill</t>
  </si>
  <si>
    <t>x</t>
  </si>
  <si>
    <t>cho</t>
  </si>
  <si>
    <t>1t:25SLD/25SK/50S 2t:SA/S</t>
  </si>
  <si>
    <t>Swim</t>
  </si>
  <si>
    <t>Hup15m, QAP15m</t>
  </si>
  <si>
    <t>ES</t>
  </si>
  <si>
    <t>Kick</t>
  </si>
  <si>
    <t>Form/Bup by50</t>
  </si>
  <si>
    <t>50SM（+10")　25Hard</t>
  </si>
  <si>
    <t>x</t>
  </si>
  <si>
    <t>cho</t>
  </si>
  <si>
    <t>Swim</t>
  </si>
  <si>
    <t>x</t>
  </si>
  <si>
    <t>Pr</t>
  </si>
  <si>
    <t>SSP,　Max</t>
  </si>
  <si>
    <t>Down</t>
  </si>
  <si>
    <t>フリーコース</t>
  </si>
  <si>
    <t>ARAI</t>
  </si>
  <si>
    <t>Drill</t>
  </si>
  <si>
    <t>肩負傷のためのんびり泳</t>
  </si>
  <si>
    <t>Form/Bup</t>
  </si>
  <si>
    <t>W-up</t>
  </si>
  <si>
    <t>FreePlan</t>
  </si>
  <si>
    <t>Swim</t>
  </si>
  <si>
    <t>cho</t>
  </si>
  <si>
    <t>IM, 50cho/50Fr Alt</t>
  </si>
  <si>
    <t>ES</t>
  </si>
  <si>
    <t>Kick</t>
  </si>
  <si>
    <t>1E3Des Rep.</t>
  </si>
  <si>
    <t>Pull</t>
  </si>
  <si>
    <t>Fr</t>
  </si>
  <si>
    <t>3S</t>
  </si>
  <si>
    <t>1-2Gride, 3-6Hup20m, 7-10HEby25</t>
  </si>
  <si>
    <t>Pr</t>
  </si>
  <si>
    <t>1s：Hard（1:00）　2s：１E3H（1:30）</t>
  </si>
  <si>
    <t>マスターズ練習会</t>
  </si>
  <si>
    <t>ウェルサンピア新潟</t>
  </si>
  <si>
    <t>1s：Des（2:00）2s：E, H Alt（2:30）</t>
  </si>
  <si>
    <t>(Fr 1'16-20, Br1'25, 1'22)</t>
  </si>
  <si>
    <t>ドリル練</t>
  </si>
  <si>
    <t>プルでかなり腕にきました。力不足です。</t>
  </si>
  <si>
    <t>Fly2, Ba2, Br2</t>
  </si>
  <si>
    <t>NoBoard</t>
  </si>
  <si>
    <t>(1'34-36)</t>
  </si>
  <si>
    <t>(2'31-34)</t>
  </si>
  <si>
    <t>(2'36-38)</t>
  </si>
  <si>
    <t>(1'37-39)</t>
  </si>
  <si>
    <t>有酸素系のメニュー後、ブレキック</t>
  </si>
  <si>
    <t>有酸素系メニュー＆ブレキック</t>
  </si>
  <si>
    <t>(1'14-16)</t>
  </si>
  <si>
    <t>(1'13-14)</t>
  </si>
  <si>
    <t>25H　From Dive</t>
  </si>
  <si>
    <t>フリーコース</t>
  </si>
  <si>
    <t>W-up</t>
  </si>
  <si>
    <t>Br</t>
  </si>
  <si>
    <t>Down</t>
  </si>
  <si>
    <t>Total</t>
  </si>
  <si>
    <t>m</t>
  </si>
  <si>
    <t>ｺﾒﾝﾄ</t>
  </si>
  <si>
    <t>フリーコース</t>
  </si>
  <si>
    <t>W-up</t>
  </si>
  <si>
    <t>Pull</t>
  </si>
  <si>
    <t>x</t>
  </si>
  <si>
    <t>Fr</t>
  </si>
  <si>
    <t>Kick</t>
  </si>
  <si>
    <t>Br</t>
  </si>
  <si>
    <t>NoBoard</t>
  </si>
  <si>
    <t>Down</t>
  </si>
  <si>
    <t>Total</t>
  </si>
  <si>
    <t>m</t>
  </si>
  <si>
    <t>ｺﾒﾝﾄ</t>
  </si>
  <si>
    <t>Total</t>
  </si>
  <si>
    <t>m</t>
  </si>
  <si>
    <t>ｺﾒﾝﾄ</t>
  </si>
  <si>
    <t>ｺﾒﾝﾄ</t>
  </si>
  <si>
    <t>SKPS</t>
  </si>
  <si>
    <t>(7'20)</t>
  </si>
  <si>
    <t>Br</t>
  </si>
  <si>
    <t>(1'36-37)</t>
  </si>
  <si>
    <t>Form</t>
  </si>
  <si>
    <t>SM</t>
  </si>
  <si>
    <t>(43")</t>
  </si>
  <si>
    <t>(1'26)</t>
  </si>
  <si>
    <t>SM, E Alt</t>
  </si>
  <si>
    <t>(42")</t>
  </si>
  <si>
    <t>ブレキックとコンビネーションの確認。リラックスしてプルを行った方がスムーズにいく。</t>
  </si>
  <si>
    <t>(1'36-42)</t>
  </si>
  <si>
    <t>(1'18-19)(1'15-18)</t>
  </si>
  <si>
    <t>1s（1:30）　2s：（1:40）</t>
  </si>
  <si>
    <t>(2'36-39)</t>
  </si>
  <si>
    <t>Fly</t>
  </si>
  <si>
    <t>(3'35)</t>
  </si>
  <si>
    <t>有酸素系メニュー＆ブレキック。筋トレ後のためか全体的に低調。2バタは完泳したがキックより遅い…</t>
  </si>
  <si>
    <t>奇数：SLD/KOB　偶数：SA/S</t>
  </si>
  <si>
    <t>マスターズコース</t>
  </si>
  <si>
    <t>Kick</t>
  </si>
  <si>
    <t>4S</t>
  </si>
  <si>
    <t>SLD/SK</t>
  </si>
  <si>
    <t>Pull</t>
  </si>
  <si>
    <t>15mHup</t>
  </si>
  <si>
    <t>IM</t>
  </si>
  <si>
    <t>Hold</t>
  </si>
  <si>
    <t>(1'21,19,18,18,19)</t>
  </si>
  <si>
    <t>Pr</t>
  </si>
  <si>
    <t>VSP</t>
  </si>
  <si>
    <t>(Br last 44")</t>
  </si>
  <si>
    <t>10m,15m,20m,25mH Rep.</t>
  </si>
  <si>
    <t>(Br last35")</t>
  </si>
  <si>
    <t>ブレのリカバリー、キックの引きつけを試してみたところよい感じ。背泳ぎのリカバリーも脇を伸ばすようにしてみたら反対側の腕にうまく体重が乗せられているようだ。</t>
  </si>
  <si>
    <t>cho</t>
  </si>
  <si>
    <t>Swim</t>
  </si>
  <si>
    <t>x</t>
  </si>
  <si>
    <t>cho</t>
  </si>
  <si>
    <t>Hup15m, QAP15m</t>
  </si>
  <si>
    <t>ES</t>
  </si>
  <si>
    <t>Kick</t>
  </si>
  <si>
    <t>4S</t>
  </si>
  <si>
    <t>Pull</t>
  </si>
  <si>
    <t>Sc/Form</t>
  </si>
  <si>
    <t>DPS/Bup</t>
  </si>
  <si>
    <t>Pr</t>
  </si>
  <si>
    <t>SCT</t>
  </si>
  <si>
    <t>1s：E, H Alt　2s：VSP　SR=1min</t>
  </si>
  <si>
    <t>SSP, Max</t>
  </si>
  <si>
    <t>Down</t>
  </si>
  <si>
    <t>ES</t>
  </si>
  <si>
    <t>Swim</t>
  </si>
  <si>
    <t>(Fly1'35-37,Ba1'37,Br1'37,Fr1'35-36)</t>
  </si>
  <si>
    <t>(Fly35",Ba39-40",Br41-42",Fr34-35")</t>
  </si>
  <si>
    <t>(Br14+42",14+41",15+39",16+39")</t>
  </si>
  <si>
    <t>(Hard Br 36")</t>
  </si>
  <si>
    <t>後ろから追われたこともあってキックは頑張りました。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</si>
</sst>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 "/>
  </numFmts>
  <fonts count="13">
    <font>
      <sz val="11"/>
      <name val="ＭＳ Ｐゴシック"/>
      <family val="3"/>
    </font>
    <font>
      <sz val="6"/>
      <name val="ＭＳ Ｐゴシック"/>
      <family val="3"/>
    </font>
    <font>
      <sz val="11"/>
      <name val="Times New Roman"/>
      <family val="1"/>
    </font>
    <font>
      <sz val="11"/>
      <name val="ＭＳ Ｐ明朝"/>
      <family val="1"/>
    </font>
    <font>
      <b/>
      <sz val="11"/>
      <name val="Times New Roman"/>
      <family val="1"/>
    </font>
    <font>
      <b/>
      <sz val="11"/>
      <name val="ＭＳ Ｐゴシック"/>
      <family val="3"/>
    </font>
    <font>
      <b/>
      <sz val="11"/>
      <name val="ＭＳ Ｐ明朝"/>
      <family val="1"/>
    </font>
    <font>
      <u val="single"/>
      <sz val="11"/>
      <color indexed="12"/>
      <name val="ＭＳ Ｐゴシック"/>
      <family val="3"/>
    </font>
    <font>
      <u val="single"/>
      <sz val="11"/>
      <color indexed="36"/>
      <name val="ＭＳ Ｐゴシック"/>
      <family val="3"/>
    </font>
    <font>
      <sz val="11"/>
      <color indexed="8"/>
      <name val="Times New Roman"/>
      <family val="1"/>
    </font>
    <font>
      <sz val="11"/>
      <name val="MS UI Gothic"/>
      <family val="3"/>
    </font>
    <font>
      <sz val="11"/>
      <color indexed="12"/>
      <name val="MS UI Gothic"/>
      <family val="3"/>
    </font>
    <font>
      <sz val="11"/>
      <color indexed="12"/>
      <name val="Times New Roman"/>
      <family val="1"/>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8">
    <xf numFmtId="0" fontId="0" fillId="0" borderId="0" xfId="0" applyAlignment="1">
      <alignment vertical="center"/>
    </xf>
    <xf numFmtId="49" fontId="2" fillId="2" borderId="0" xfId="0" applyNumberFormat="1" applyFont="1" applyFill="1" applyAlignment="1">
      <alignment vertical="center"/>
    </xf>
    <xf numFmtId="0" fontId="2" fillId="2" borderId="1" xfId="0" applyFont="1" applyFill="1" applyBorder="1" applyAlignment="1">
      <alignment vertical="center"/>
    </xf>
    <xf numFmtId="0" fontId="4" fillId="2" borderId="0" xfId="0" applyFont="1" applyFill="1" applyAlignment="1">
      <alignment vertical="center"/>
    </xf>
    <xf numFmtId="0" fontId="2" fillId="2" borderId="0" xfId="0" applyFont="1" applyFill="1" applyAlignment="1">
      <alignment horizontal="left" vertical="center"/>
    </xf>
    <xf numFmtId="0" fontId="0"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20" fontId="2" fillId="2" borderId="0" xfId="0" applyNumberFormat="1" applyFont="1" applyFill="1" applyAlignment="1">
      <alignment horizontal="left" vertical="center"/>
    </xf>
    <xf numFmtId="0" fontId="4"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vertical="center"/>
    </xf>
    <xf numFmtId="49" fontId="2" fillId="2" borderId="2" xfId="0" applyNumberFormat="1" applyFont="1" applyFill="1" applyBorder="1" applyAlignment="1">
      <alignment vertical="center"/>
    </xf>
    <xf numFmtId="0" fontId="4" fillId="2" borderId="1" xfId="0" applyFont="1" applyFill="1" applyBorder="1" applyAlignment="1">
      <alignment vertical="center"/>
    </xf>
    <xf numFmtId="0" fontId="2" fillId="2" borderId="1" xfId="0" applyFont="1" applyFill="1" applyBorder="1" applyAlignment="1">
      <alignment vertical="center"/>
    </xf>
    <xf numFmtId="0" fontId="2" fillId="2" borderId="1" xfId="0" applyFont="1" applyFill="1" applyBorder="1" applyAlignment="1">
      <alignment horizontal="left" vertical="center"/>
    </xf>
    <xf numFmtId="0" fontId="0" fillId="2" borderId="1" xfId="0" applyFont="1" applyFill="1" applyBorder="1" applyAlignment="1">
      <alignment vertical="center"/>
    </xf>
    <xf numFmtId="49" fontId="2" fillId="2" borderId="1" xfId="0" applyNumberFormat="1" applyFont="1" applyFill="1" applyBorder="1" applyAlignment="1">
      <alignment vertical="center"/>
    </xf>
    <xf numFmtId="0" fontId="6" fillId="2" borderId="2" xfId="0" applyFont="1" applyFill="1" applyBorder="1" applyAlignment="1">
      <alignment vertical="center"/>
    </xf>
    <xf numFmtId="177" fontId="2" fillId="2" borderId="1" xfId="0" applyNumberFormat="1" applyFont="1" applyFill="1" applyBorder="1" applyAlignment="1">
      <alignment vertical="center"/>
    </xf>
    <xf numFmtId="176" fontId="2" fillId="2" borderId="0" xfId="0" applyNumberFormat="1" applyFont="1" applyFill="1" applyAlignment="1">
      <alignment vertical="center"/>
    </xf>
    <xf numFmtId="49" fontId="5" fillId="2" borderId="2" xfId="0" applyNumberFormat="1" applyFont="1" applyFill="1" applyBorder="1" applyAlignment="1">
      <alignment vertical="center"/>
    </xf>
    <xf numFmtId="20" fontId="2" fillId="2" borderId="2" xfId="0" applyNumberFormat="1" applyFont="1" applyFill="1" applyBorder="1" applyAlignment="1">
      <alignment vertical="center"/>
    </xf>
    <xf numFmtId="49" fontId="3" fillId="2" borderId="2" xfId="0" applyNumberFormat="1" applyFont="1" applyFill="1" applyBorder="1" applyAlignment="1">
      <alignment vertical="center"/>
    </xf>
    <xf numFmtId="0" fontId="0" fillId="2" borderId="0" xfId="0" applyFont="1" applyFill="1" applyAlignment="1">
      <alignment horizontal="right" vertical="center"/>
    </xf>
    <xf numFmtId="0" fontId="4" fillId="2" borderId="0" xfId="0" applyFont="1" applyFill="1" applyAlignment="1">
      <alignment horizontal="center" vertical="center"/>
    </xf>
    <xf numFmtId="0" fontId="3" fillId="2" borderId="1" xfId="0" applyFont="1" applyFill="1" applyBorder="1" applyAlignment="1">
      <alignment vertical="center"/>
    </xf>
    <xf numFmtId="49" fontId="9" fillId="2" borderId="1" xfId="0" applyNumberFormat="1" applyFont="1" applyFill="1" applyBorder="1" applyAlignment="1">
      <alignment vertical="center"/>
    </xf>
    <xf numFmtId="0" fontId="9" fillId="2" borderId="1" xfId="0" applyFont="1" applyFill="1" applyBorder="1" applyAlignment="1">
      <alignment vertical="center"/>
    </xf>
    <xf numFmtId="20" fontId="2" fillId="2" borderId="0" xfId="0" applyNumberFormat="1" applyFont="1" applyFill="1" applyAlignment="1">
      <alignment vertical="center"/>
    </xf>
    <xf numFmtId="0" fontId="10" fillId="2" borderId="0" xfId="0" applyFont="1" applyFill="1" applyAlignment="1">
      <alignment vertical="center"/>
    </xf>
    <xf numFmtId="49" fontId="11" fillId="2" borderId="0" xfId="0" applyNumberFormat="1" applyFont="1" applyFill="1" applyAlignment="1">
      <alignment vertical="center"/>
    </xf>
    <xf numFmtId="0" fontId="0" fillId="2" borderId="0" xfId="0" applyFont="1" applyFill="1" applyAlignment="1">
      <alignment vertical="center"/>
    </xf>
    <xf numFmtId="49" fontId="10" fillId="2" borderId="0" xfId="0" applyNumberFormat="1" applyFont="1" applyFill="1" applyAlignment="1">
      <alignment vertical="center"/>
    </xf>
    <xf numFmtId="49" fontId="12" fillId="2" borderId="0" xfId="0" applyNumberFormat="1" applyFont="1" applyFill="1" applyAlignment="1">
      <alignment vertical="center"/>
    </xf>
    <xf numFmtId="0" fontId="3" fillId="2" borderId="3" xfId="0" applyFont="1" applyFill="1" applyBorder="1" applyAlignment="1">
      <alignment horizontal="left" vertical="center" wrapText="1"/>
    </xf>
    <xf numFmtId="31" fontId="2" fillId="2" borderId="2" xfId="0" applyNumberFormat="1" applyFont="1" applyFill="1" applyBorder="1" applyAlignment="1">
      <alignment horizontal="left" vertical="center"/>
    </xf>
    <xf numFmtId="56" fontId="0" fillId="0" borderId="2" xfId="0" applyNumberFormat="1"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8"/>
  <sheetViews>
    <sheetView view="pageBreakPreview" zoomScaleSheetLayoutView="100" workbookViewId="0" topLeftCell="A46">
      <selection activeCell="I70" sqref="I70"/>
    </sheetView>
  </sheetViews>
  <sheetFormatPr defaultColWidth="9.00390625" defaultRowHeight="13.5" customHeight="1"/>
  <cols>
    <col min="1" max="1" width="5.375" style="3" customWidth="1"/>
    <col min="2" max="2" width="5.875" style="6" customWidth="1"/>
    <col min="3" max="3" width="1.4921875" style="6" customWidth="1"/>
    <col min="4" max="4" width="2.75390625" style="6" customWidth="1"/>
    <col min="5" max="5" width="1.4921875" style="6" customWidth="1"/>
    <col min="6" max="6" width="2.00390625" style="6" customWidth="1"/>
    <col min="7" max="7" width="4.75390625" style="3" customWidth="1"/>
    <col min="8" max="8" width="5.375" style="4" customWidth="1"/>
    <col min="9" max="9" width="27.25390625" style="5" customWidth="1"/>
    <col min="10" max="10" width="22.75390625" style="1" customWidth="1"/>
    <col min="11" max="11" width="5.875" style="5" customWidth="1"/>
    <col min="12" max="12" width="5.75390625" style="6" customWidth="1"/>
    <col min="13" max="13" width="5.00390625" style="6" customWidth="1"/>
    <col min="14" max="16384" width="8.875" style="6" customWidth="1"/>
  </cols>
  <sheetData>
    <row r="1" spans="1:12" ht="13.5" customHeight="1" thickBot="1">
      <c r="A1" s="36">
        <v>40091</v>
      </c>
      <c r="B1" s="36"/>
      <c r="C1" s="36"/>
      <c r="D1" s="36"/>
      <c r="E1" s="37" t="str">
        <f>TEXT(A1,"（aaa）")</f>
        <v>(月)</v>
      </c>
      <c r="F1" s="37"/>
      <c r="G1" s="9"/>
      <c r="H1" s="10"/>
      <c r="I1" s="11" t="s">
        <v>49</v>
      </c>
      <c r="J1" s="23"/>
      <c r="K1" s="22">
        <v>0.84375</v>
      </c>
      <c r="L1" s="22">
        <v>0.8854166666666666</v>
      </c>
    </row>
    <row r="2" spans="1:13" ht="13.5" customHeight="1" thickTop="1">
      <c r="A2" s="3" t="s">
        <v>10</v>
      </c>
      <c r="B2" s="6">
        <v>400</v>
      </c>
      <c r="G2" s="25"/>
      <c r="I2" s="7"/>
      <c r="M2" s="6">
        <f>IF(F2&gt;1,B2*D2*F2,IF(D2&gt;1,B2*D2,B2))</f>
        <v>400</v>
      </c>
    </row>
    <row r="3" spans="1:13" ht="13.5" customHeight="1">
      <c r="A3" s="3" t="s">
        <v>25</v>
      </c>
      <c r="B3" s="6">
        <v>200</v>
      </c>
      <c r="C3" s="6" t="s">
        <v>11</v>
      </c>
      <c r="D3" s="6">
        <v>8</v>
      </c>
      <c r="G3" s="25" t="s">
        <v>63</v>
      </c>
      <c r="H3" s="8">
        <v>0.125</v>
      </c>
      <c r="I3" s="7"/>
      <c r="J3" s="1" t="s">
        <v>78</v>
      </c>
      <c r="M3" s="6">
        <f>IF(F3&gt;1,B3*D3*F3,IF(D3&gt;1,B3*D3,B3))</f>
        <v>1600</v>
      </c>
    </row>
    <row r="4" spans="2:13" ht="13.5" customHeight="1">
      <c r="B4" s="6">
        <v>100</v>
      </c>
      <c r="C4" s="6" t="s">
        <v>8</v>
      </c>
      <c r="D4" s="6">
        <v>4</v>
      </c>
      <c r="G4" s="25" t="s">
        <v>63</v>
      </c>
      <c r="H4" s="8">
        <v>0.0625</v>
      </c>
      <c r="I4" s="7"/>
      <c r="J4" s="1" t="s">
        <v>82</v>
      </c>
      <c r="M4" s="6">
        <f>IF(F4&gt;1,B4*D4*F4,IF(D4&gt;1,B4*D4,B4))</f>
        <v>400</v>
      </c>
    </row>
    <row r="5" spans="1:13" ht="13.5" customHeight="1">
      <c r="A5" s="3" t="s">
        <v>60</v>
      </c>
      <c r="B5" s="6">
        <v>100</v>
      </c>
      <c r="C5" s="6" t="s">
        <v>11</v>
      </c>
      <c r="D5" s="6">
        <v>3</v>
      </c>
      <c r="G5" s="25" t="s">
        <v>26</v>
      </c>
      <c r="H5" s="8">
        <v>0.09722222222222222</v>
      </c>
      <c r="I5" s="7" t="s">
        <v>75</v>
      </c>
      <c r="J5" s="1" t="s">
        <v>79</v>
      </c>
      <c r="M5" s="6">
        <f>IF(F5&gt;1,B5*D5*F5,IF(D5&gt;1,B5*D5,B5))</f>
        <v>300</v>
      </c>
    </row>
    <row r="6" spans="1:13" ht="13.5" customHeight="1">
      <c r="A6" s="3" t="s">
        <v>27</v>
      </c>
      <c r="B6" s="6">
        <v>200</v>
      </c>
      <c r="G6" s="25"/>
      <c r="H6" s="8"/>
      <c r="I6" s="7"/>
      <c r="M6" s="6">
        <f>IF(F6&gt;1,B6*D6*F6,IF(D6&gt;1,B6*D6,B6))</f>
        <v>200</v>
      </c>
    </row>
    <row r="7" spans="1:12" ht="13.5" customHeight="1">
      <c r="A7" s="13" t="s">
        <v>5</v>
      </c>
      <c r="B7" s="19">
        <f>SUM(M2:M6)</f>
        <v>2900</v>
      </c>
      <c r="C7" s="14" t="s">
        <v>6</v>
      </c>
      <c r="D7" s="2"/>
      <c r="E7" s="2"/>
      <c r="F7" s="2"/>
      <c r="G7" s="25"/>
      <c r="H7" s="15"/>
      <c r="I7" s="26"/>
      <c r="J7" s="17"/>
      <c r="K7" s="16"/>
      <c r="L7" s="2"/>
    </row>
    <row r="8" spans="1:12" ht="13.5" customHeight="1" thickBot="1">
      <c r="A8" s="18" t="s">
        <v>7</v>
      </c>
      <c r="B8" s="35" t="s">
        <v>80</v>
      </c>
      <c r="C8" s="35"/>
      <c r="D8" s="35"/>
      <c r="E8" s="35"/>
      <c r="F8" s="35"/>
      <c r="G8" s="35"/>
      <c r="H8" s="35"/>
      <c r="I8" s="35"/>
      <c r="J8" s="35"/>
      <c r="K8" s="35"/>
      <c r="L8" s="35"/>
    </row>
    <row r="9" ht="6" customHeight="1" thickTop="1"/>
    <row r="10" spans="1:12" ht="13.5" customHeight="1" thickBot="1">
      <c r="A10" s="36">
        <f>A1+1</f>
        <v>40092</v>
      </c>
      <c r="B10" s="36"/>
      <c r="C10" s="36"/>
      <c r="D10" s="36"/>
      <c r="E10" s="37" t="str">
        <f>TEXT(A10,"（aaa）")</f>
        <v>(火)</v>
      </c>
      <c r="F10" s="37"/>
      <c r="G10" s="9"/>
      <c r="H10" s="10"/>
      <c r="I10" s="11" t="s">
        <v>0</v>
      </c>
      <c r="J10" s="23"/>
      <c r="K10" s="22"/>
      <c r="L10" s="22"/>
    </row>
    <row r="11" ht="6" customHeight="1" thickTop="1"/>
    <row r="12" spans="1:12" ht="13.5" customHeight="1" thickBot="1">
      <c r="A12" s="36">
        <f>A1+2</f>
        <v>40093</v>
      </c>
      <c r="B12" s="36"/>
      <c r="C12" s="36"/>
      <c r="D12" s="36"/>
      <c r="E12" s="37" t="str">
        <f>TEXT(A12,"（aaa）")</f>
        <v>(水)</v>
      </c>
      <c r="F12" s="37"/>
      <c r="G12" s="9"/>
      <c r="H12" s="10"/>
      <c r="I12" s="11" t="s">
        <v>24</v>
      </c>
      <c r="J12" s="12"/>
      <c r="K12" s="22">
        <v>0.8472222222222222</v>
      </c>
      <c r="L12" s="22">
        <v>0.8854166666666666</v>
      </c>
    </row>
    <row r="13" spans="1:13" ht="13.5" customHeight="1" thickTop="1">
      <c r="A13" s="3" t="s">
        <v>10</v>
      </c>
      <c r="B13" s="6">
        <v>200</v>
      </c>
      <c r="G13" s="25"/>
      <c r="I13" s="7"/>
      <c r="M13" s="6">
        <f>IF(F13&gt;1,B13*D13*F13,IF(D13&gt;1,B13*D13,B13))</f>
        <v>200</v>
      </c>
    </row>
    <row r="14" spans="1:13" ht="13.5" customHeight="1">
      <c r="A14" s="3" t="s">
        <v>25</v>
      </c>
      <c r="B14" s="6">
        <v>200</v>
      </c>
      <c r="C14" s="6" t="s">
        <v>11</v>
      </c>
      <c r="D14" s="6">
        <v>7</v>
      </c>
      <c r="G14" s="25" t="s">
        <v>63</v>
      </c>
      <c r="H14" s="8">
        <v>0.125</v>
      </c>
      <c r="I14" s="7"/>
      <c r="J14" s="1" t="s">
        <v>77</v>
      </c>
      <c r="M14" s="6">
        <f>IF(F14&gt;1,B14*D14*F14,IF(D14&gt;1,B14*D14,B14))</f>
        <v>1400</v>
      </c>
    </row>
    <row r="15" spans="2:13" ht="13.5" customHeight="1">
      <c r="B15" s="6">
        <v>100</v>
      </c>
      <c r="C15" s="6" t="s">
        <v>8</v>
      </c>
      <c r="D15" s="6">
        <v>4</v>
      </c>
      <c r="G15" s="25" t="s">
        <v>63</v>
      </c>
      <c r="H15" s="8">
        <v>0.0625</v>
      </c>
      <c r="I15" s="7"/>
      <c r="J15" s="1" t="s">
        <v>83</v>
      </c>
      <c r="M15" s="6">
        <f>IF(F15&gt;1,B15*D15*F15,IF(D15&gt;1,B15*D15,B15))</f>
        <v>400</v>
      </c>
    </row>
    <row r="16" spans="1:13" ht="13.5" customHeight="1">
      <c r="A16" s="3" t="s">
        <v>60</v>
      </c>
      <c r="B16" s="6">
        <v>100</v>
      </c>
      <c r="C16" s="6" t="s">
        <v>11</v>
      </c>
      <c r="D16" s="6">
        <v>3</v>
      </c>
      <c r="G16" s="25" t="s">
        <v>26</v>
      </c>
      <c r="H16" s="8">
        <v>0.09722222222222222</v>
      </c>
      <c r="I16" s="7" t="s">
        <v>75</v>
      </c>
      <c r="J16" s="1" t="s">
        <v>76</v>
      </c>
      <c r="M16" s="6">
        <f>IF(F16&gt;1,B16*D16*F16,IF(D16&gt;1,B16*D16,B16))</f>
        <v>300</v>
      </c>
    </row>
    <row r="17" spans="1:13" ht="13.5" customHeight="1">
      <c r="A17" s="3" t="s">
        <v>27</v>
      </c>
      <c r="B17" s="6">
        <v>200</v>
      </c>
      <c r="G17" s="25"/>
      <c r="H17" s="8"/>
      <c r="I17" s="7"/>
      <c r="M17" s="6">
        <f>IF(F17&gt;1,B17*D17*F17,IF(D17&gt;1,B17*D17,B17))</f>
        <v>200</v>
      </c>
    </row>
    <row r="18" spans="1:12" ht="13.5" customHeight="1">
      <c r="A18" s="13" t="s">
        <v>5</v>
      </c>
      <c r="B18" s="19">
        <f>SUM(M13:M17)</f>
        <v>2500</v>
      </c>
      <c r="C18" s="14" t="s">
        <v>6</v>
      </c>
      <c r="D18" s="2"/>
      <c r="E18" s="2"/>
      <c r="F18" s="2"/>
      <c r="G18" s="25"/>
      <c r="H18" s="15"/>
      <c r="I18" s="16"/>
      <c r="J18" s="17"/>
      <c r="K18" s="16"/>
      <c r="L18" s="2"/>
    </row>
    <row r="19" spans="1:12" ht="13.5" customHeight="1" thickBot="1">
      <c r="A19" s="18" t="s">
        <v>7</v>
      </c>
      <c r="B19" s="35" t="s">
        <v>81</v>
      </c>
      <c r="C19" s="35"/>
      <c r="D19" s="35"/>
      <c r="E19" s="35"/>
      <c r="F19" s="35"/>
      <c r="G19" s="35"/>
      <c r="H19" s="35"/>
      <c r="I19" s="35"/>
      <c r="J19" s="35"/>
      <c r="K19" s="35"/>
      <c r="L19" s="35"/>
    </row>
    <row r="20" ht="6" customHeight="1" thickTop="1"/>
    <row r="21" spans="1:12" ht="13.5" customHeight="1" thickBot="1">
      <c r="A21" s="36">
        <f>A1+3</f>
        <v>40094</v>
      </c>
      <c r="B21" s="36"/>
      <c r="C21" s="36"/>
      <c r="D21" s="36"/>
      <c r="E21" s="37" t="str">
        <f>TEXT(A21,"（aaa）")</f>
        <v>(木)</v>
      </c>
      <c r="F21" s="37"/>
      <c r="G21" s="9"/>
      <c r="H21" s="10"/>
      <c r="I21" s="11" t="s">
        <v>0</v>
      </c>
      <c r="J21" s="12"/>
      <c r="K21" s="22"/>
      <c r="L21" s="22"/>
    </row>
    <row r="22" spans="7:13" ht="13.5" customHeight="1" thickTop="1">
      <c r="G22" s="25"/>
      <c r="I22" s="7"/>
      <c r="M22" s="6">
        <f>IF(F22&gt;1,B22*D22*F22,IF(D22&gt;1,B22*D22,B22))</f>
        <v>0</v>
      </c>
    </row>
    <row r="23" spans="7:13" ht="13.5" customHeight="1">
      <c r="G23" s="25"/>
      <c r="H23" s="8"/>
      <c r="I23" s="7"/>
      <c r="M23" s="6">
        <f>IF(F23&gt;1,B23*D23*F23,IF(D23&gt;1,B23*D23,B23))</f>
        <v>0</v>
      </c>
    </row>
    <row r="24" spans="1:12" ht="13.5" customHeight="1">
      <c r="A24" s="13" t="s">
        <v>5</v>
      </c>
      <c r="B24" s="19">
        <f>SUM(M22:M23)</f>
        <v>0</v>
      </c>
      <c r="C24" s="14" t="s">
        <v>6</v>
      </c>
      <c r="D24" s="2"/>
      <c r="E24" s="2"/>
      <c r="F24" s="2"/>
      <c r="G24" s="25"/>
      <c r="H24" s="15"/>
      <c r="I24" s="16"/>
      <c r="J24" s="17"/>
      <c r="K24" s="16"/>
      <c r="L24" s="2"/>
    </row>
    <row r="25" spans="1:12" ht="13.5" customHeight="1" thickBot="1">
      <c r="A25" s="18" t="s">
        <v>7</v>
      </c>
      <c r="B25" s="35"/>
      <c r="C25" s="35"/>
      <c r="D25" s="35"/>
      <c r="E25" s="35"/>
      <c r="F25" s="35"/>
      <c r="G25" s="35"/>
      <c r="H25" s="35"/>
      <c r="I25" s="35"/>
      <c r="J25" s="35"/>
      <c r="K25" s="35"/>
      <c r="L25" s="35"/>
    </row>
    <row r="26" ht="6" customHeight="1" thickTop="1"/>
    <row r="27" spans="1:12" ht="13.5" customHeight="1" thickBot="1">
      <c r="A27" s="36">
        <f>A1+4</f>
        <v>40095</v>
      </c>
      <c r="B27" s="36"/>
      <c r="C27" s="36"/>
      <c r="D27" s="36"/>
      <c r="E27" s="37" t="str">
        <f>TEXT(A27,"（aaa）")</f>
        <v>(金)</v>
      </c>
      <c r="F27" s="37"/>
      <c r="G27" s="9"/>
      <c r="H27" s="10"/>
      <c r="I27" s="11" t="s">
        <v>49</v>
      </c>
      <c r="J27" s="12" t="s">
        <v>50</v>
      </c>
      <c r="K27" s="22">
        <v>0.8125</v>
      </c>
      <c r="L27" s="22">
        <v>0.8472222222222222</v>
      </c>
    </row>
    <row r="28" spans="1:13" ht="13.5" customHeight="1" thickTop="1">
      <c r="A28" s="3" t="s">
        <v>10</v>
      </c>
      <c r="B28" s="6">
        <v>200</v>
      </c>
      <c r="G28" s="25"/>
      <c r="I28" s="7"/>
      <c r="M28" s="6">
        <f>IF(F28&gt;1,B28*D28*F28,IF(D28&gt;1,B28*D28,B28))</f>
        <v>200</v>
      </c>
    </row>
    <row r="29" spans="1:13" ht="13.5" customHeight="1">
      <c r="A29" s="3" t="s">
        <v>51</v>
      </c>
      <c r="B29" s="6">
        <v>25</v>
      </c>
      <c r="C29" s="6" t="s">
        <v>11</v>
      </c>
      <c r="D29" s="6">
        <v>8</v>
      </c>
      <c r="G29" s="25"/>
      <c r="H29" s="8"/>
      <c r="I29" s="7"/>
      <c r="M29" s="6">
        <f>IF(F29&gt;1,B29*D29*F29,IF(D29&gt;1,B29*D29,B29))</f>
        <v>200</v>
      </c>
    </row>
    <row r="30" spans="2:13" ht="13.5" customHeight="1">
      <c r="B30" s="6">
        <v>50</v>
      </c>
      <c r="C30" s="6" t="s">
        <v>18</v>
      </c>
      <c r="D30" s="6">
        <v>4</v>
      </c>
      <c r="G30" s="25"/>
      <c r="H30" s="8"/>
      <c r="I30" s="7"/>
      <c r="M30" s="6">
        <f>IF(F30&gt;1,B30*D30*F30,IF(D30&gt;1,B30*D30,B30))</f>
        <v>200</v>
      </c>
    </row>
    <row r="31" spans="1:14" ht="13.5" customHeight="1">
      <c r="A31" s="3" t="s">
        <v>19</v>
      </c>
      <c r="B31" s="6">
        <v>100</v>
      </c>
      <c r="G31" s="25"/>
      <c r="H31" s="8"/>
      <c r="I31" s="7"/>
      <c r="M31" s="6">
        <f>IF(F31&gt;1,B31*D31*F31,IF(D31&gt;1,B31*D31,B31))</f>
        <v>100</v>
      </c>
      <c r="N31" s="29"/>
    </row>
    <row r="32" spans="1:14" ht="13.5" customHeight="1">
      <c r="A32" s="13" t="s">
        <v>20</v>
      </c>
      <c r="B32" s="19">
        <f>SUM(M28:M31)</f>
        <v>700</v>
      </c>
      <c r="C32" s="14" t="s">
        <v>21</v>
      </c>
      <c r="D32" s="2"/>
      <c r="E32" s="2"/>
      <c r="F32" s="2"/>
      <c r="G32" s="25"/>
      <c r="H32" s="15"/>
      <c r="I32" s="16"/>
      <c r="J32" s="17"/>
      <c r="K32" s="16"/>
      <c r="L32" s="2"/>
      <c r="N32" s="29"/>
    </row>
    <row r="33" spans="1:14" ht="13.5" customHeight="1" thickBot="1">
      <c r="A33" s="18" t="s">
        <v>22</v>
      </c>
      <c r="B33" s="35" t="s">
        <v>52</v>
      </c>
      <c r="C33" s="35"/>
      <c r="D33" s="35"/>
      <c r="E33" s="35"/>
      <c r="F33" s="35"/>
      <c r="G33" s="35"/>
      <c r="H33" s="35"/>
      <c r="I33" s="35"/>
      <c r="J33" s="35"/>
      <c r="K33" s="35"/>
      <c r="L33" s="35"/>
      <c r="N33" s="29"/>
    </row>
    <row r="34" ht="6" customHeight="1" thickTop="1">
      <c r="N34" s="29"/>
    </row>
    <row r="35" spans="1:14" ht="13.5" customHeight="1" thickBot="1">
      <c r="A35" s="36">
        <f>A1+5</f>
        <v>40096</v>
      </c>
      <c r="B35" s="36"/>
      <c r="C35" s="36"/>
      <c r="D35" s="36"/>
      <c r="E35" s="37" t="str">
        <f>TEXT(A35,"（aaa）")</f>
        <v>(土)</v>
      </c>
      <c r="F35" s="37"/>
      <c r="G35" s="9"/>
      <c r="H35" s="10"/>
      <c r="I35" s="11" t="s">
        <v>2</v>
      </c>
      <c r="J35" s="12"/>
      <c r="K35" s="22">
        <v>0.7361111111111112</v>
      </c>
      <c r="L35" s="22">
        <v>0.8125</v>
      </c>
      <c r="N35" s="29"/>
    </row>
    <row r="36" spans="1:14" ht="13.5" customHeight="1" thickTop="1">
      <c r="A36" s="3" t="s">
        <v>28</v>
      </c>
      <c r="B36" s="6">
        <v>400</v>
      </c>
      <c r="H36" s="8"/>
      <c r="I36" s="7"/>
      <c r="K36" s="32"/>
      <c r="M36" s="6">
        <f>IF(F36&gt;1,B36*D36*F36,IF(D36&gt;1,B36*D36,B36))</f>
        <v>400</v>
      </c>
      <c r="N36" s="29"/>
    </row>
    <row r="37" spans="1:14" ht="13.5" customHeight="1">
      <c r="A37" s="3" t="s">
        <v>29</v>
      </c>
      <c r="B37" s="6">
        <v>25</v>
      </c>
      <c r="C37" s="6" t="s">
        <v>30</v>
      </c>
      <c r="D37" s="6">
        <v>4</v>
      </c>
      <c r="G37" s="3" t="s">
        <v>31</v>
      </c>
      <c r="H37" s="8">
        <v>0.041666666666666664</v>
      </c>
      <c r="I37" s="7" t="s">
        <v>15</v>
      </c>
      <c r="K37" s="32"/>
      <c r="M37" s="6">
        <f>IF(F37&gt;1,B37*D37*F37,IF(D37&gt;1,B37*D37,B37))</f>
        <v>100</v>
      </c>
      <c r="N37" s="29"/>
    </row>
    <row r="38" spans="1:14" ht="13.5" customHeight="1">
      <c r="A38" s="3" t="s">
        <v>32</v>
      </c>
      <c r="B38" s="6">
        <v>100</v>
      </c>
      <c r="C38" s="6" t="s">
        <v>33</v>
      </c>
      <c r="D38" s="6">
        <v>2</v>
      </c>
      <c r="E38" s="6" t="s">
        <v>33</v>
      </c>
      <c r="F38" s="6">
        <v>3</v>
      </c>
      <c r="G38" s="3" t="s">
        <v>34</v>
      </c>
      <c r="H38" s="8">
        <v>0.10416666666666667</v>
      </c>
      <c r="I38" s="7" t="s">
        <v>35</v>
      </c>
      <c r="K38" s="32"/>
      <c r="M38" s="6">
        <f>IF(F38&gt;1,B38*D38*F38,IF(D38&gt;1,B38*D38,B38))</f>
        <v>600</v>
      </c>
      <c r="N38" s="29"/>
    </row>
    <row r="39" spans="1:15" s="5" customFormat="1" ht="13.5" customHeight="1">
      <c r="A39" s="3" t="s">
        <v>36</v>
      </c>
      <c r="B39" s="6">
        <v>25</v>
      </c>
      <c r="C39" s="6" t="s">
        <v>33</v>
      </c>
      <c r="D39" s="6">
        <v>4</v>
      </c>
      <c r="E39" s="6"/>
      <c r="F39" s="6"/>
      <c r="G39" s="3" t="s">
        <v>34</v>
      </c>
      <c r="H39" s="8">
        <v>0.041666666666666664</v>
      </c>
      <c r="I39" s="7" t="s">
        <v>37</v>
      </c>
      <c r="J39" s="33"/>
      <c r="K39" s="30"/>
      <c r="L39" s="30"/>
      <c r="M39" s="6">
        <f aca="true" t="shared" si="0" ref="M39:M48">IF(F39&gt;1,B39*D39*F39,IF(D39&gt;1,B39*D39,B39))</f>
        <v>100</v>
      </c>
      <c r="N39" s="6"/>
      <c r="O39" s="6"/>
    </row>
    <row r="40" spans="1:13" ht="13.5" customHeight="1">
      <c r="A40" s="3" t="s">
        <v>38</v>
      </c>
      <c r="B40" s="6">
        <v>100</v>
      </c>
      <c r="H40" s="8"/>
      <c r="I40" s="7"/>
      <c r="J40" s="33"/>
      <c r="K40" s="30"/>
      <c r="L40" s="30"/>
      <c r="M40" s="6">
        <f t="shared" si="0"/>
        <v>100</v>
      </c>
    </row>
    <row r="41" spans="1:13" ht="13.5" customHeight="1">
      <c r="A41" s="3" t="s">
        <v>39</v>
      </c>
      <c r="B41" s="6">
        <v>400</v>
      </c>
      <c r="H41" s="8"/>
      <c r="I41" s="7" t="s">
        <v>40</v>
      </c>
      <c r="J41" s="33"/>
      <c r="K41" s="30"/>
      <c r="L41" s="30"/>
      <c r="M41" s="6">
        <f>IF(F41&gt;1,B41*D41*F41,IF(D41&gt;1,B41*D41,B41))</f>
        <v>400</v>
      </c>
    </row>
    <row r="42" spans="2:13" ht="13.5" customHeight="1">
      <c r="B42" s="6">
        <v>75</v>
      </c>
      <c r="C42" s="6" t="s">
        <v>33</v>
      </c>
      <c r="D42" s="6">
        <v>4</v>
      </c>
      <c r="G42" s="3" t="s">
        <v>34</v>
      </c>
      <c r="H42" s="8">
        <v>0.08333333333333333</v>
      </c>
      <c r="I42" s="7" t="s">
        <v>41</v>
      </c>
      <c r="J42" s="33"/>
      <c r="K42" s="30"/>
      <c r="L42" s="30"/>
      <c r="M42" s="6">
        <f>IF(F42&gt;1,B42*D42*F42,IF(D42&gt;1,B42*D42,B42))</f>
        <v>300</v>
      </c>
    </row>
    <row r="43" spans="1:13" ht="13.5" customHeight="1">
      <c r="A43" s="3" t="s">
        <v>38</v>
      </c>
      <c r="B43" s="6">
        <v>100</v>
      </c>
      <c r="H43" s="8"/>
      <c r="I43" s="7"/>
      <c r="J43" s="33"/>
      <c r="K43" s="30"/>
      <c r="L43" s="30"/>
      <c r="M43" s="6">
        <f t="shared" si="0"/>
        <v>100</v>
      </c>
    </row>
    <row r="44" spans="1:13" ht="13.5" customHeight="1">
      <c r="A44" s="3" t="s">
        <v>32</v>
      </c>
      <c r="B44" s="6">
        <v>25</v>
      </c>
      <c r="C44" s="6" t="s">
        <v>33</v>
      </c>
      <c r="D44" s="6">
        <v>8</v>
      </c>
      <c r="G44" s="3" t="s">
        <v>34</v>
      </c>
      <c r="H44" s="8">
        <v>0.041666666666666664</v>
      </c>
      <c r="I44" s="7" t="s">
        <v>16</v>
      </c>
      <c r="J44" s="33"/>
      <c r="K44" s="30"/>
      <c r="L44" s="30"/>
      <c r="M44" s="6">
        <f t="shared" si="0"/>
        <v>200</v>
      </c>
    </row>
    <row r="45" spans="2:13" ht="13.5" customHeight="1">
      <c r="B45" s="6">
        <v>50</v>
      </c>
      <c r="C45" s="6" t="s">
        <v>42</v>
      </c>
      <c r="D45" s="6">
        <v>4</v>
      </c>
      <c r="E45" s="6" t="s">
        <v>42</v>
      </c>
      <c r="F45" s="6">
        <v>3</v>
      </c>
      <c r="G45" s="3" t="s">
        <v>43</v>
      </c>
      <c r="H45" s="8">
        <v>0.05555555555555555</v>
      </c>
      <c r="I45" s="7" t="s">
        <v>17</v>
      </c>
      <c r="J45" s="33"/>
      <c r="K45" s="30"/>
      <c r="L45" s="30"/>
      <c r="M45" s="6">
        <f t="shared" si="0"/>
        <v>600</v>
      </c>
    </row>
    <row r="46" spans="1:13" ht="13.5" customHeight="1">
      <c r="A46" s="3" t="s">
        <v>44</v>
      </c>
      <c r="B46" s="6">
        <v>50</v>
      </c>
      <c r="C46" s="6" t="s">
        <v>45</v>
      </c>
      <c r="D46" s="6">
        <v>4</v>
      </c>
      <c r="G46" s="3" t="s">
        <v>46</v>
      </c>
      <c r="H46" s="8">
        <v>0.052083333333333336</v>
      </c>
      <c r="I46" s="7" t="s">
        <v>53</v>
      </c>
      <c r="J46" s="33"/>
      <c r="K46" s="30"/>
      <c r="L46" s="30"/>
      <c r="M46" s="6">
        <f t="shared" si="0"/>
        <v>200</v>
      </c>
    </row>
    <row r="47" spans="2:13" ht="13.5" customHeight="1">
      <c r="B47" s="6">
        <v>25</v>
      </c>
      <c r="C47" s="6" t="s">
        <v>45</v>
      </c>
      <c r="D47" s="6">
        <v>4</v>
      </c>
      <c r="G47" s="3" t="s">
        <v>46</v>
      </c>
      <c r="H47" s="8">
        <v>0.0625</v>
      </c>
      <c r="I47" s="7" t="s">
        <v>47</v>
      </c>
      <c r="J47" s="31"/>
      <c r="K47" s="30"/>
      <c r="L47" s="30"/>
      <c r="M47" s="6">
        <f t="shared" si="0"/>
        <v>100</v>
      </c>
    </row>
    <row r="48" spans="1:13" ht="13.5" customHeight="1">
      <c r="A48" s="3" t="s">
        <v>48</v>
      </c>
      <c r="B48" s="6">
        <v>200</v>
      </c>
      <c r="I48" s="7"/>
      <c r="J48" s="33"/>
      <c r="K48" s="30"/>
      <c r="L48" s="30"/>
      <c r="M48" s="6">
        <f t="shared" si="0"/>
        <v>200</v>
      </c>
    </row>
    <row r="49" spans="1:12" ht="13.5" customHeight="1">
      <c r="A49" s="13" t="s">
        <v>13</v>
      </c>
      <c r="B49" s="19">
        <f>SUM(M36:M48)</f>
        <v>3400</v>
      </c>
      <c r="C49" s="14" t="s">
        <v>14</v>
      </c>
      <c r="D49" s="2"/>
      <c r="E49" s="2"/>
      <c r="F49" s="2"/>
      <c r="G49" s="13"/>
      <c r="H49" s="15"/>
      <c r="I49" s="26"/>
      <c r="J49" s="27"/>
      <c r="K49" s="28"/>
      <c r="L49" s="28"/>
    </row>
    <row r="50" spans="1:12" ht="13.5" customHeight="1" thickBot="1">
      <c r="A50" s="18" t="s">
        <v>23</v>
      </c>
      <c r="B50" s="35" t="s">
        <v>72</v>
      </c>
      <c r="C50" s="35"/>
      <c r="D50" s="35"/>
      <c r="E50" s="35"/>
      <c r="F50" s="35"/>
      <c r="G50" s="35"/>
      <c r="H50" s="35"/>
      <c r="I50" s="35"/>
      <c r="J50" s="35"/>
      <c r="K50" s="35"/>
      <c r="L50" s="35"/>
    </row>
    <row r="51" ht="6" customHeight="1" thickTop="1"/>
    <row r="52" spans="1:12" ht="13.5" customHeight="1" thickBot="1">
      <c r="A52" s="36">
        <f>A1+6</f>
        <v>40097</v>
      </c>
      <c r="B52" s="36"/>
      <c r="C52" s="36"/>
      <c r="D52" s="36"/>
      <c r="E52" s="37" t="str">
        <f>TEXT(A52,"（aaa）")</f>
        <v>(日)</v>
      </c>
      <c r="F52" s="37"/>
      <c r="G52" s="9"/>
      <c r="H52" s="10"/>
      <c r="I52" s="11" t="s">
        <v>68</v>
      </c>
      <c r="J52" s="21" t="s">
        <v>69</v>
      </c>
      <c r="K52" s="22">
        <v>0.375</v>
      </c>
      <c r="L52" s="22">
        <v>0.4583333333333333</v>
      </c>
    </row>
    <row r="53" spans="1:13" ht="13.5" customHeight="1" thickTop="1">
      <c r="A53" s="3" t="s">
        <v>54</v>
      </c>
      <c r="B53" s="6">
        <v>200</v>
      </c>
      <c r="H53" s="8"/>
      <c r="I53" s="7"/>
      <c r="K53" s="6"/>
      <c r="M53" s="6">
        <f aca="true" t="shared" si="1" ref="M53:M64">IF(F53&gt;1,B53*D53*F53,IF(D53&gt;1,B53*D53,B53))</f>
        <v>200</v>
      </c>
    </row>
    <row r="54" spans="1:13" ht="13.5" customHeight="1">
      <c r="A54" s="3" t="s">
        <v>32</v>
      </c>
      <c r="B54" s="6">
        <v>50</v>
      </c>
      <c r="C54" s="6" t="s">
        <v>33</v>
      </c>
      <c r="D54" s="6">
        <v>6</v>
      </c>
      <c r="G54" s="3" t="s">
        <v>34</v>
      </c>
      <c r="H54" s="8">
        <v>0.04861111111111111</v>
      </c>
      <c r="I54" s="7" t="s">
        <v>55</v>
      </c>
      <c r="K54" s="6"/>
      <c r="M54" s="6">
        <f t="shared" si="1"/>
        <v>300</v>
      </c>
    </row>
    <row r="55" spans="1:13" ht="13.5" customHeight="1">
      <c r="A55" s="3" t="s">
        <v>56</v>
      </c>
      <c r="B55" s="6">
        <v>100</v>
      </c>
      <c r="C55" s="6" t="s">
        <v>42</v>
      </c>
      <c r="D55" s="6">
        <v>5</v>
      </c>
      <c r="G55" s="3" t="s">
        <v>43</v>
      </c>
      <c r="H55" s="8">
        <v>0.09027777777777778</v>
      </c>
      <c r="I55" s="7" t="s">
        <v>58</v>
      </c>
      <c r="K55" s="6"/>
      <c r="M55" s="6">
        <f t="shared" si="1"/>
        <v>500</v>
      </c>
    </row>
    <row r="56" spans="2:13" ht="13.5" customHeight="1">
      <c r="B56" s="6">
        <v>100</v>
      </c>
      <c r="C56" s="6" t="s">
        <v>8</v>
      </c>
      <c r="D56" s="6">
        <v>4</v>
      </c>
      <c r="E56" s="6" t="s">
        <v>8</v>
      </c>
      <c r="F56" s="6">
        <v>2</v>
      </c>
      <c r="G56" s="3" t="s">
        <v>57</v>
      </c>
      <c r="H56" s="8"/>
      <c r="I56" s="7" t="s">
        <v>70</v>
      </c>
      <c r="J56" s="1" t="s">
        <v>71</v>
      </c>
      <c r="K56" s="6"/>
      <c r="M56" s="6">
        <f t="shared" si="1"/>
        <v>800</v>
      </c>
    </row>
    <row r="57" spans="1:13" ht="13.5" customHeight="1">
      <c r="A57" s="3" t="s">
        <v>59</v>
      </c>
      <c r="B57" s="6">
        <v>100</v>
      </c>
      <c r="H57" s="8"/>
      <c r="I57" s="7"/>
      <c r="K57" s="6"/>
      <c r="M57" s="6">
        <f t="shared" si="1"/>
        <v>100</v>
      </c>
    </row>
    <row r="58" spans="1:13" ht="13.5" customHeight="1">
      <c r="A58" s="3" t="s">
        <v>60</v>
      </c>
      <c r="B58" s="6">
        <v>50</v>
      </c>
      <c r="C58" s="6" t="s">
        <v>45</v>
      </c>
      <c r="D58" s="6">
        <v>12</v>
      </c>
      <c r="G58" s="3" t="s">
        <v>57</v>
      </c>
      <c r="H58" s="8">
        <v>0.052083333333333336</v>
      </c>
      <c r="I58" s="7" t="s">
        <v>61</v>
      </c>
      <c r="K58" s="6"/>
      <c r="M58" s="6">
        <f t="shared" si="1"/>
        <v>600</v>
      </c>
    </row>
    <row r="59" spans="1:13" ht="13.5" customHeight="1">
      <c r="A59" s="3" t="s">
        <v>62</v>
      </c>
      <c r="B59" s="6">
        <v>50</v>
      </c>
      <c r="C59" s="6" t="s">
        <v>45</v>
      </c>
      <c r="D59" s="6">
        <v>6</v>
      </c>
      <c r="G59" s="3" t="s">
        <v>64</v>
      </c>
      <c r="H59" s="8">
        <v>0.04861111111111111</v>
      </c>
      <c r="I59" s="7" t="s">
        <v>74</v>
      </c>
      <c r="J59" s="34"/>
      <c r="K59" s="6"/>
      <c r="M59" s="6">
        <f t="shared" si="1"/>
        <v>300</v>
      </c>
    </row>
    <row r="60" spans="1:13" ht="13.5" customHeight="1">
      <c r="A60" s="3" t="s">
        <v>56</v>
      </c>
      <c r="B60" s="6">
        <v>50</v>
      </c>
      <c r="C60" s="6" t="s">
        <v>8</v>
      </c>
      <c r="D60" s="6">
        <v>10</v>
      </c>
      <c r="G60" s="3" t="s">
        <v>63</v>
      </c>
      <c r="H60" s="8">
        <v>0.041666666666666664</v>
      </c>
      <c r="I60" s="7" t="s">
        <v>65</v>
      </c>
      <c r="J60" s="34"/>
      <c r="K60" s="6"/>
      <c r="M60" s="6">
        <f t="shared" si="1"/>
        <v>500</v>
      </c>
    </row>
    <row r="61" spans="1:13" ht="13.5" customHeight="1">
      <c r="A61" s="3" t="s">
        <v>59</v>
      </c>
      <c r="B61" s="6">
        <v>100</v>
      </c>
      <c r="H61" s="8"/>
      <c r="I61" s="7"/>
      <c r="J61" s="34"/>
      <c r="K61" s="6"/>
      <c r="M61" s="6">
        <f t="shared" si="1"/>
        <v>100</v>
      </c>
    </row>
    <row r="62" spans="1:13" ht="13.5" customHeight="1">
      <c r="A62" s="3" t="s">
        <v>56</v>
      </c>
      <c r="B62" s="6">
        <v>50</v>
      </c>
      <c r="C62" s="6" t="s">
        <v>8</v>
      </c>
      <c r="D62" s="6">
        <v>4</v>
      </c>
      <c r="E62" s="6" t="s">
        <v>8</v>
      </c>
      <c r="F62" s="6">
        <v>2</v>
      </c>
      <c r="G62" s="3" t="s">
        <v>66</v>
      </c>
      <c r="H62" s="8"/>
      <c r="I62" s="7" t="s">
        <v>67</v>
      </c>
      <c r="J62" s="34"/>
      <c r="K62" s="6"/>
      <c r="M62" s="6">
        <f t="shared" si="1"/>
        <v>400</v>
      </c>
    </row>
    <row r="63" spans="2:13" ht="13.5" customHeight="1">
      <c r="B63" s="6">
        <v>50</v>
      </c>
      <c r="C63" s="6" t="s">
        <v>8</v>
      </c>
      <c r="D63" s="6">
        <v>3</v>
      </c>
      <c r="G63" s="3" t="s">
        <v>66</v>
      </c>
      <c r="H63" s="8">
        <v>0.125</v>
      </c>
      <c r="I63" s="7" t="s">
        <v>84</v>
      </c>
      <c r="J63" s="34"/>
      <c r="K63" s="6"/>
      <c r="M63" s="6">
        <f t="shared" si="1"/>
        <v>150</v>
      </c>
    </row>
    <row r="64" spans="1:13" ht="13.5" customHeight="1">
      <c r="A64" s="3" t="s">
        <v>48</v>
      </c>
      <c r="B64" s="6">
        <v>200</v>
      </c>
      <c r="I64" s="7"/>
      <c r="K64" s="6"/>
      <c r="M64" s="6">
        <f t="shared" si="1"/>
        <v>200</v>
      </c>
    </row>
    <row r="65" spans="1:12" ht="13.5" customHeight="1">
      <c r="A65" s="13" t="s">
        <v>13</v>
      </c>
      <c r="B65" s="19">
        <f>SUM(M53:M64)</f>
        <v>4150</v>
      </c>
      <c r="C65" s="14" t="s">
        <v>14</v>
      </c>
      <c r="D65" s="2"/>
      <c r="E65" s="2"/>
      <c r="F65" s="2"/>
      <c r="G65" s="13"/>
      <c r="H65" s="15"/>
      <c r="I65" s="26"/>
      <c r="J65" s="27"/>
      <c r="K65" s="28"/>
      <c r="L65" s="28"/>
    </row>
    <row r="66" spans="1:12" ht="13.5" customHeight="1" thickBot="1">
      <c r="A66" s="18" t="s">
        <v>23</v>
      </c>
      <c r="B66" s="35" t="s">
        <v>73</v>
      </c>
      <c r="C66" s="35"/>
      <c r="D66" s="35"/>
      <c r="E66" s="35"/>
      <c r="F66" s="35"/>
      <c r="G66" s="35"/>
      <c r="H66" s="35"/>
      <c r="I66" s="35"/>
      <c r="J66" s="35"/>
      <c r="K66" s="35"/>
      <c r="L66" s="35"/>
    </row>
    <row r="67" spans="9:11" ht="6" customHeight="1" thickTop="1">
      <c r="I67" s="7"/>
      <c r="K67" s="6"/>
    </row>
    <row r="68" spans="9:10" ht="13.5" customHeight="1">
      <c r="I68" s="24" t="s">
        <v>1</v>
      </c>
      <c r="J68" s="20">
        <f>SUM(B7,B18,B24,B32,B49,B65)</f>
        <v>13650</v>
      </c>
    </row>
  </sheetData>
  <mergeCells count="20">
    <mergeCell ref="B50:L50"/>
    <mergeCell ref="A52:D52"/>
    <mergeCell ref="E52:F52"/>
    <mergeCell ref="B19:L19"/>
    <mergeCell ref="A21:D21"/>
    <mergeCell ref="B25:L25"/>
    <mergeCell ref="E27:F27"/>
    <mergeCell ref="A27:D27"/>
    <mergeCell ref="E21:F21"/>
    <mergeCell ref="B33:L33"/>
    <mergeCell ref="B66:L66"/>
    <mergeCell ref="A35:D35"/>
    <mergeCell ref="E35:F35"/>
    <mergeCell ref="E1:F1"/>
    <mergeCell ref="E10:F10"/>
    <mergeCell ref="A12:D12"/>
    <mergeCell ref="E12:F12"/>
    <mergeCell ref="A1:D1"/>
    <mergeCell ref="A10:D10"/>
    <mergeCell ref="B8:L8"/>
  </mergeCells>
  <dataValidations count="2">
    <dataValidation allowBlank="1" showInputMessage="1" showErrorMessage="1" imeMode="off" sqref="B67:H67 B65:H65 G59:H63 H64 B59:F64 B53:H58 B47:F48 H48 G47:H47 B36:H46 B49:H49 B13:H18 B2:H7 B28:H32 B22:H24"/>
    <dataValidation type="list" allowBlank="1" showInputMessage="1" showErrorMessage="1" imeMode="off" sqref="G64 G48">
      <formula1>#REF!</formula1>
    </dataValidation>
  </dataValidations>
  <printOptions/>
  <pageMargins left="0.7874015748031497" right="0.7874015748031497" top="0.3937007874015748" bottom="0.3937007874015748" header="0.5118110236220472" footer="0.5118110236220472"/>
  <pageSetup horizontalDpi="1200" verticalDpi="1200" orientation="portrait" paperSize="9" scale="95" r:id="rId1"/>
</worksheet>
</file>

<file path=xl/worksheets/sheet2.xml><?xml version="1.0" encoding="utf-8"?>
<worksheet xmlns="http://schemas.openxmlformats.org/spreadsheetml/2006/main" xmlns:r="http://schemas.openxmlformats.org/officeDocument/2006/relationships">
  <dimension ref="A1:O65"/>
  <sheetViews>
    <sheetView tabSelected="1" view="pageBreakPreview" zoomScaleSheetLayoutView="100" workbookViewId="0" topLeftCell="A1">
      <selection activeCell="I40" sqref="I40"/>
    </sheetView>
  </sheetViews>
  <sheetFormatPr defaultColWidth="9.00390625" defaultRowHeight="13.5" customHeight="1"/>
  <cols>
    <col min="1" max="1" width="5.375" style="3" customWidth="1"/>
    <col min="2" max="2" width="5.875" style="6" customWidth="1"/>
    <col min="3" max="3" width="1.4921875" style="6" customWidth="1"/>
    <col min="4" max="4" width="2.75390625" style="6" customWidth="1"/>
    <col min="5" max="5" width="1.4921875" style="6" customWidth="1"/>
    <col min="6" max="6" width="2.00390625" style="6" customWidth="1"/>
    <col min="7" max="7" width="4.75390625" style="3" customWidth="1"/>
    <col min="8" max="8" width="5.375" style="4" customWidth="1"/>
    <col min="9" max="9" width="27.25390625" style="5" customWidth="1"/>
    <col min="10" max="10" width="22.75390625" style="1" customWidth="1"/>
    <col min="11" max="11" width="5.875" style="5" customWidth="1"/>
    <col min="12" max="12" width="5.75390625" style="6" customWidth="1"/>
    <col min="13" max="13" width="5.00390625" style="6" customWidth="1"/>
    <col min="14" max="16384" width="8.875" style="6" customWidth="1"/>
  </cols>
  <sheetData>
    <row r="1" spans="1:12" ht="13.5" customHeight="1" thickBot="1">
      <c r="A1" s="36">
        <v>40098</v>
      </c>
      <c r="B1" s="36"/>
      <c r="C1" s="36"/>
      <c r="D1" s="36"/>
      <c r="E1" s="37" t="str">
        <f>TEXT(A1,"（aaa）")</f>
        <v>(月)</v>
      </c>
      <c r="F1" s="37"/>
      <c r="G1" s="9"/>
      <c r="H1" s="10"/>
      <c r="I1" s="11" t="s">
        <v>85</v>
      </c>
      <c r="J1" s="23" t="s">
        <v>50</v>
      </c>
      <c r="K1" s="22">
        <v>0.8229166666666666</v>
      </c>
      <c r="L1" s="22">
        <v>0.8645833333333334</v>
      </c>
    </row>
    <row r="2" spans="1:13" ht="13.5" customHeight="1" thickTop="1">
      <c r="A2" s="3" t="s">
        <v>86</v>
      </c>
      <c r="B2" s="6">
        <v>400</v>
      </c>
      <c r="G2" s="25"/>
      <c r="I2" s="7" t="s">
        <v>108</v>
      </c>
      <c r="M2" s="6">
        <f aca="true" t="shared" si="0" ref="M2:M8">IF(F2&gt;1,B2*D2*F2,IF(D2&gt;1,B2*D2,B2))</f>
        <v>400</v>
      </c>
    </row>
    <row r="3" spans="1:13" ht="13.5" customHeight="1">
      <c r="A3" s="3" t="s">
        <v>60</v>
      </c>
      <c r="B3" s="6">
        <v>400</v>
      </c>
      <c r="C3" s="6" t="s">
        <v>3</v>
      </c>
      <c r="D3" s="6">
        <v>1</v>
      </c>
      <c r="G3" s="25" t="s">
        <v>12</v>
      </c>
      <c r="H3" s="8"/>
      <c r="I3" s="7"/>
      <c r="J3" s="1" t="s">
        <v>109</v>
      </c>
      <c r="M3" s="6">
        <f t="shared" si="0"/>
        <v>400</v>
      </c>
    </row>
    <row r="4" spans="2:13" ht="13.5" customHeight="1">
      <c r="B4" s="6">
        <v>100</v>
      </c>
      <c r="C4" s="6" t="s">
        <v>3</v>
      </c>
      <c r="D4" s="6">
        <v>4</v>
      </c>
      <c r="G4" s="25" t="s">
        <v>110</v>
      </c>
      <c r="H4" s="8">
        <v>0.09722222222222222</v>
      </c>
      <c r="I4" s="7" t="s">
        <v>75</v>
      </c>
      <c r="J4" s="1" t="s">
        <v>111</v>
      </c>
      <c r="M4" s="6">
        <f t="shared" si="0"/>
        <v>400</v>
      </c>
    </row>
    <row r="5" spans="1:13" ht="13.5" customHeight="1">
      <c r="A5" s="3" t="s">
        <v>56</v>
      </c>
      <c r="B5" s="6">
        <v>50</v>
      </c>
      <c r="C5" s="6" t="s">
        <v>3</v>
      </c>
      <c r="D5" s="6">
        <v>4</v>
      </c>
      <c r="G5" s="25" t="s">
        <v>87</v>
      </c>
      <c r="H5" s="8">
        <v>0.052083333333333336</v>
      </c>
      <c r="I5" s="7" t="s">
        <v>112</v>
      </c>
      <c r="J5" s="1" t="s">
        <v>114</v>
      </c>
      <c r="M5" s="6">
        <f t="shared" si="0"/>
        <v>200</v>
      </c>
    </row>
    <row r="6" spans="2:13" ht="13.5" customHeight="1">
      <c r="B6" s="6">
        <v>100</v>
      </c>
      <c r="C6" s="6" t="s">
        <v>8</v>
      </c>
      <c r="D6" s="6">
        <v>4</v>
      </c>
      <c r="G6" s="25" t="s">
        <v>110</v>
      </c>
      <c r="H6" s="8">
        <v>0.10416666666666667</v>
      </c>
      <c r="I6" s="7" t="s">
        <v>116</v>
      </c>
      <c r="J6" s="1" t="s">
        <v>115</v>
      </c>
      <c r="M6" s="6">
        <f t="shared" si="0"/>
        <v>400</v>
      </c>
    </row>
    <row r="7" spans="2:13" ht="13.5" customHeight="1">
      <c r="B7" s="6">
        <v>50</v>
      </c>
      <c r="C7" s="6" t="s">
        <v>8</v>
      </c>
      <c r="D7" s="6">
        <v>4</v>
      </c>
      <c r="G7" s="25" t="s">
        <v>110</v>
      </c>
      <c r="H7" s="8">
        <v>0.052083333333333336</v>
      </c>
      <c r="I7" s="7" t="s">
        <v>113</v>
      </c>
      <c r="J7" s="1" t="s">
        <v>117</v>
      </c>
      <c r="M7" s="6">
        <f t="shared" si="0"/>
        <v>200</v>
      </c>
    </row>
    <row r="8" spans="1:13" ht="13.5" customHeight="1">
      <c r="A8" s="3" t="s">
        <v>88</v>
      </c>
      <c r="B8" s="6">
        <v>200</v>
      </c>
      <c r="G8" s="25"/>
      <c r="H8" s="8"/>
      <c r="I8" s="7"/>
      <c r="M8" s="6">
        <f t="shared" si="0"/>
        <v>200</v>
      </c>
    </row>
    <row r="9" spans="1:12" ht="13.5" customHeight="1">
      <c r="A9" s="13" t="s">
        <v>89</v>
      </c>
      <c r="B9" s="19">
        <f>SUM(M2:M8)</f>
        <v>2200</v>
      </c>
      <c r="C9" s="14" t="s">
        <v>90</v>
      </c>
      <c r="D9" s="2"/>
      <c r="E9" s="2"/>
      <c r="F9" s="2"/>
      <c r="G9" s="25"/>
      <c r="H9" s="15"/>
      <c r="I9" s="26"/>
      <c r="J9" s="17"/>
      <c r="K9" s="16"/>
      <c r="L9" s="2"/>
    </row>
    <row r="10" spans="1:12" ht="13.5" customHeight="1" thickBot="1">
      <c r="A10" s="18" t="s">
        <v>91</v>
      </c>
      <c r="B10" s="35" t="s">
        <v>118</v>
      </c>
      <c r="C10" s="35"/>
      <c r="D10" s="35"/>
      <c r="E10" s="35"/>
      <c r="F10" s="35"/>
      <c r="G10" s="35"/>
      <c r="H10" s="35"/>
      <c r="I10" s="35"/>
      <c r="J10" s="35"/>
      <c r="K10" s="35"/>
      <c r="L10" s="35"/>
    </row>
    <row r="11" ht="13.5" customHeight="1" thickTop="1"/>
    <row r="12" spans="1:12" ht="13.5" customHeight="1" thickBot="1">
      <c r="A12" s="36">
        <f>A1+1</f>
        <v>40099</v>
      </c>
      <c r="B12" s="36"/>
      <c r="C12" s="36"/>
      <c r="D12" s="36"/>
      <c r="E12" s="37" t="str">
        <f>TEXT(A12,"（aaa）")</f>
        <v>(火)</v>
      </c>
      <c r="F12" s="37"/>
      <c r="G12" s="9"/>
      <c r="H12" s="10"/>
      <c r="I12" s="11" t="s">
        <v>0</v>
      </c>
      <c r="J12" s="23"/>
      <c r="K12" s="22"/>
      <c r="L12" s="22"/>
    </row>
    <row r="13" ht="13.5" customHeight="1" thickTop="1"/>
    <row r="14" spans="1:12" ht="13.5" customHeight="1" thickBot="1">
      <c r="A14" s="36">
        <f>A1+2</f>
        <v>40100</v>
      </c>
      <c r="B14" s="36"/>
      <c r="C14" s="36"/>
      <c r="D14" s="36"/>
      <c r="E14" s="37" t="str">
        <f>TEXT(A14,"（aaa）")</f>
        <v>(水)</v>
      </c>
      <c r="F14" s="37"/>
      <c r="G14" s="9"/>
      <c r="H14" s="10"/>
      <c r="I14" s="11" t="s">
        <v>92</v>
      </c>
      <c r="J14" s="12"/>
      <c r="K14" s="22">
        <v>0.84375</v>
      </c>
      <c r="L14" s="22">
        <v>0.8854166666666666</v>
      </c>
    </row>
    <row r="15" spans="1:13" ht="13.5" customHeight="1" thickTop="1">
      <c r="A15" s="3" t="s">
        <v>93</v>
      </c>
      <c r="B15" s="6">
        <v>400</v>
      </c>
      <c r="G15" s="25"/>
      <c r="I15" s="7" t="s">
        <v>108</v>
      </c>
      <c r="M15" s="6">
        <f aca="true" t="shared" si="1" ref="M15:M21">IF(F15&gt;1,B15*D15*F15,IF(D15&gt;1,B15*D15,B15))</f>
        <v>400</v>
      </c>
    </row>
    <row r="16" spans="1:13" ht="13.5" customHeight="1">
      <c r="A16" s="3" t="s">
        <v>94</v>
      </c>
      <c r="B16" s="6">
        <v>200</v>
      </c>
      <c r="C16" s="6" t="s">
        <v>95</v>
      </c>
      <c r="D16" s="6">
        <v>4</v>
      </c>
      <c r="G16" s="25" t="s">
        <v>96</v>
      </c>
      <c r="H16" s="8">
        <v>0.125</v>
      </c>
      <c r="I16" s="7"/>
      <c r="J16" s="1" t="s">
        <v>122</v>
      </c>
      <c r="M16" s="6">
        <f t="shared" si="1"/>
        <v>800</v>
      </c>
    </row>
    <row r="17" spans="2:13" ht="13.5" customHeight="1">
      <c r="B17" s="6">
        <v>100</v>
      </c>
      <c r="C17" s="6" t="s">
        <v>95</v>
      </c>
      <c r="D17" s="6">
        <v>4</v>
      </c>
      <c r="E17" s="6" t="s">
        <v>8</v>
      </c>
      <c r="F17" s="6">
        <v>2</v>
      </c>
      <c r="G17" s="25" t="s">
        <v>96</v>
      </c>
      <c r="H17" s="8"/>
      <c r="I17" s="7" t="s">
        <v>121</v>
      </c>
      <c r="J17" s="1" t="s">
        <v>120</v>
      </c>
      <c r="M17" s="6">
        <f t="shared" si="1"/>
        <v>800</v>
      </c>
    </row>
    <row r="18" spans="2:13" ht="13.5" customHeight="1">
      <c r="B18" s="6">
        <v>200</v>
      </c>
      <c r="C18" s="6" t="s">
        <v>8</v>
      </c>
      <c r="D18" s="6">
        <v>1</v>
      </c>
      <c r="G18" s="25" t="s">
        <v>123</v>
      </c>
      <c r="H18" s="8"/>
      <c r="I18" s="7"/>
      <c r="J18" s="1" t="s">
        <v>124</v>
      </c>
      <c r="M18" s="6">
        <f t="shared" si="1"/>
        <v>200</v>
      </c>
    </row>
    <row r="19" spans="1:13" ht="13.5" customHeight="1">
      <c r="A19" s="3" t="s">
        <v>97</v>
      </c>
      <c r="B19" s="6">
        <v>100</v>
      </c>
      <c r="C19" s="6" t="s">
        <v>95</v>
      </c>
      <c r="D19" s="6">
        <v>3</v>
      </c>
      <c r="G19" s="25" t="s">
        <v>98</v>
      </c>
      <c r="H19" s="8">
        <v>0.09722222222222222</v>
      </c>
      <c r="I19" s="7" t="s">
        <v>99</v>
      </c>
      <c r="J19" s="1" t="s">
        <v>119</v>
      </c>
      <c r="M19" s="6">
        <f t="shared" si="1"/>
        <v>300</v>
      </c>
    </row>
    <row r="20" spans="1:13" ht="13.5" customHeight="1">
      <c r="A20" s="3" t="s">
        <v>56</v>
      </c>
      <c r="B20" s="6">
        <v>50</v>
      </c>
      <c r="C20" s="6" t="s">
        <v>8</v>
      </c>
      <c r="D20" s="6">
        <v>1</v>
      </c>
      <c r="G20" s="25" t="s">
        <v>110</v>
      </c>
      <c r="H20" s="8"/>
      <c r="I20" s="7" t="s">
        <v>113</v>
      </c>
      <c r="J20" s="1" t="s">
        <v>114</v>
      </c>
      <c r="M20" s="6">
        <f t="shared" si="1"/>
        <v>50</v>
      </c>
    </row>
    <row r="21" spans="1:13" ht="13.5" customHeight="1">
      <c r="A21" s="3" t="s">
        <v>100</v>
      </c>
      <c r="B21" s="6">
        <v>200</v>
      </c>
      <c r="G21" s="25"/>
      <c r="H21" s="8"/>
      <c r="I21" s="7"/>
      <c r="M21" s="6">
        <f t="shared" si="1"/>
        <v>200</v>
      </c>
    </row>
    <row r="22" spans="1:12" ht="13.5" customHeight="1">
      <c r="A22" s="13" t="s">
        <v>101</v>
      </c>
      <c r="B22" s="19">
        <f>SUM(M15:M21)</f>
        <v>2750</v>
      </c>
      <c r="C22" s="14" t="s">
        <v>102</v>
      </c>
      <c r="D22" s="2"/>
      <c r="E22" s="2"/>
      <c r="F22" s="2"/>
      <c r="G22" s="25"/>
      <c r="H22" s="15"/>
      <c r="I22" s="16"/>
      <c r="J22" s="17"/>
      <c r="K22" s="16"/>
      <c r="L22" s="2"/>
    </row>
    <row r="23" spans="1:12" ht="13.5" customHeight="1" thickBot="1">
      <c r="A23" s="18" t="s">
        <v>103</v>
      </c>
      <c r="B23" s="35" t="s">
        <v>125</v>
      </c>
      <c r="C23" s="35"/>
      <c r="D23" s="35"/>
      <c r="E23" s="35"/>
      <c r="F23" s="35"/>
      <c r="G23" s="35"/>
      <c r="H23" s="35"/>
      <c r="I23" s="35"/>
      <c r="J23" s="35"/>
      <c r="K23" s="35"/>
      <c r="L23" s="35"/>
    </row>
    <row r="24" ht="13.5" customHeight="1" thickTop="1"/>
    <row r="25" spans="1:12" ht="13.5" customHeight="1" thickBot="1">
      <c r="A25" s="36">
        <f>A1+3</f>
        <v>40101</v>
      </c>
      <c r="B25" s="36"/>
      <c r="C25" s="36"/>
      <c r="D25" s="36"/>
      <c r="E25" s="37" t="str">
        <f>TEXT(A25,"（aaa）")</f>
        <v>(木)</v>
      </c>
      <c r="F25" s="37"/>
      <c r="G25" s="9"/>
      <c r="H25" s="10"/>
      <c r="I25" s="11" t="s">
        <v>0</v>
      </c>
      <c r="J25" s="12"/>
      <c r="K25" s="22"/>
      <c r="L25" s="22"/>
    </row>
    <row r="26" spans="7:13" ht="13.5" customHeight="1" thickTop="1">
      <c r="G26" s="25"/>
      <c r="I26" s="7"/>
      <c r="M26" s="6">
        <f>IF(F26&gt;1,B26*D26*F26,IF(D26&gt;1,B26*D26,B26))</f>
        <v>0</v>
      </c>
    </row>
    <row r="27" spans="7:13" ht="13.5" customHeight="1">
      <c r="G27" s="25"/>
      <c r="H27" s="8"/>
      <c r="I27" s="7"/>
      <c r="M27" s="6">
        <f>IF(F27&gt;1,B27*D27*F27,IF(D27&gt;1,B27*D27,B27))</f>
        <v>0</v>
      </c>
    </row>
    <row r="28" spans="1:12" ht="13.5" customHeight="1">
      <c r="A28" s="13" t="s">
        <v>101</v>
      </c>
      <c r="B28" s="19">
        <f>SUM(M26:M27)</f>
        <v>0</v>
      </c>
      <c r="C28" s="14" t="s">
        <v>102</v>
      </c>
      <c r="D28" s="2"/>
      <c r="E28" s="2"/>
      <c r="F28" s="2"/>
      <c r="G28" s="25"/>
      <c r="H28" s="15"/>
      <c r="I28" s="16"/>
      <c r="J28" s="17"/>
      <c r="K28" s="16"/>
      <c r="L28" s="2"/>
    </row>
    <row r="29" spans="1:12" ht="13.5" customHeight="1" thickBot="1">
      <c r="A29" s="18" t="s">
        <v>103</v>
      </c>
      <c r="B29" s="35"/>
      <c r="C29" s="35"/>
      <c r="D29" s="35"/>
      <c r="E29" s="35"/>
      <c r="F29" s="35"/>
      <c r="G29" s="35"/>
      <c r="H29" s="35"/>
      <c r="I29" s="35"/>
      <c r="J29" s="35"/>
      <c r="K29" s="35"/>
      <c r="L29" s="35"/>
    </row>
    <row r="30" ht="6" customHeight="1" thickTop="1"/>
    <row r="31" spans="1:12" ht="13.5" customHeight="1" thickBot="1">
      <c r="A31" s="36">
        <f>A1+4</f>
        <v>40102</v>
      </c>
      <c r="B31" s="36"/>
      <c r="C31" s="36"/>
      <c r="D31" s="36"/>
      <c r="E31" s="37" t="str">
        <f>TEXT(A31,"（aaa）")</f>
        <v>(金)</v>
      </c>
      <c r="F31" s="37"/>
      <c r="G31" s="9"/>
      <c r="H31" s="10"/>
      <c r="I31" s="11" t="s">
        <v>127</v>
      </c>
      <c r="J31" s="12"/>
      <c r="K31" s="22">
        <v>0.8125</v>
      </c>
      <c r="L31" s="22">
        <v>0.8854166666666666</v>
      </c>
    </row>
    <row r="32" spans="1:13" ht="13.5" customHeight="1" thickTop="1">
      <c r="A32" s="3" t="s">
        <v>93</v>
      </c>
      <c r="B32" s="6">
        <v>200</v>
      </c>
      <c r="G32" s="25"/>
      <c r="I32" s="7"/>
      <c r="M32" s="6">
        <f aca="true" t="shared" si="2" ref="M32:M40">IF(F32&gt;1,B32*D32*F32,IF(D32&gt;1,B32*D32,B32))</f>
        <v>200</v>
      </c>
    </row>
    <row r="33" spans="1:13" ht="13.5" customHeight="1">
      <c r="A33" s="3" t="s">
        <v>128</v>
      </c>
      <c r="B33" s="6">
        <v>50</v>
      </c>
      <c r="C33" s="6" t="s">
        <v>3</v>
      </c>
      <c r="D33" s="6">
        <v>8</v>
      </c>
      <c r="G33" s="25" t="s">
        <v>129</v>
      </c>
      <c r="H33" s="8">
        <v>0.05555555555555555</v>
      </c>
      <c r="I33" s="7" t="s">
        <v>130</v>
      </c>
      <c r="M33" s="6">
        <f t="shared" si="2"/>
        <v>400</v>
      </c>
    </row>
    <row r="34" spans="1:13" ht="13.5" customHeight="1">
      <c r="A34" s="3" t="s">
        <v>131</v>
      </c>
      <c r="B34" s="6">
        <v>25</v>
      </c>
      <c r="C34" s="6" t="s">
        <v>3</v>
      </c>
      <c r="D34" s="6">
        <v>12</v>
      </c>
      <c r="G34" s="25" t="s">
        <v>129</v>
      </c>
      <c r="H34" s="8">
        <v>0.034722222222222224</v>
      </c>
      <c r="I34" s="7" t="s">
        <v>132</v>
      </c>
      <c r="M34" s="6">
        <f t="shared" si="2"/>
        <v>300</v>
      </c>
    </row>
    <row r="35" spans="1:13" ht="13.5" customHeight="1">
      <c r="A35" s="3" t="s">
        <v>4</v>
      </c>
      <c r="B35" s="6">
        <v>100</v>
      </c>
      <c r="C35" s="6" t="s">
        <v>3</v>
      </c>
      <c r="D35" s="6">
        <v>5</v>
      </c>
      <c r="G35" s="25" t="s">
        <v>133</v>
      </c>
      <c r="H35" s="8">
        <v>0.09027777777777778</v>
      </c>
      <c r="I35" s="7" t="s">
        <v>134</v>
      </c>
      <c r="J35" s="1" t="s">
        <v>135</v>
      </c>
      <c r="M35" s="6">
        <f t="shared" si="2"/>
        <v>500</v>
      </c>
    </row>
    <row r="36" spans="1:13" ht="13.5" customHeight="1">
      <c r="A36" s="3" t="s">
        <v>9</v>
      </c>
      <c r="B36" s="6">
        <v>50</v>
      </c>
      <c r="G36" s="25"/>
      <c r="H36" s="8"/>
      <c r="I36" s="7"/>
      <c r="M36" s="6">
        <f t="shared" si="2"/>
        <v>50</v>
      </c>
    </row>
    <row r="37" spans="1:13" ht="13.5" customHeight="1">
      <c r="A37" s="3" t="s">
        <v>128</v>
      </c>
      <c r="B37" s="6">
        <v>50</v>
      </c>
      <c r="C37" s="6" t="s">
        <v>3</v>
      </c>
      <c r="D37" s="6">
        <v>4</v>
      </c>
      <c r="G37" s="25" t="s">
        <v>136</v>
      </c>
      <c r="H37" s="8">
        <v>0.0625</v>
      </c>
      <c r="I37" s="7" t="s">
        <v>137</v>
      </c>
      <c r="J37" s="1" t="s">
        <v>138</v>
      </c>
      <c r="M37" s="6">
        <f t="shared" si="2"/>
        <v>200</v>
      </c>
    </row>
    <row r="38" spans="1:13" ht="13.5" customHeight="1">
      <c r="A38" s="3" t="s">
        <v>4</v>
      </c>
      <c r="B38" s="6">
        <v>25</v>
      </c>
      <c r="C38" s="6" t="s">
        <v>95</v>
      </c>
      <c r="D38" s="6">
        <v>8</v>
      </c>
      <c r="G38" s="25" t="s">
        <v>136</v>
      </c>
      <c r="H38" s="8">
        <v>0.04861111111111111</v>
      </c>
      <c r="I38" s="7" t="s">
        <v>139</v>
      </c>
      <c r="M38" s="6">
        <f t="shared" si="2"/>
        <v>200</v>
      </c>
    </row>
    <row r="39" spans="2:13" ht="13.5" customHeight="1">
      <c r="B39" s="6">
        <v>50</v>
      </c>
      <c r="C39" s="6" t="s">
        <v>95</v>
      </c>
      <c r="D39" s="6">
        <v>4</v>
      </c>
      <c r="G39" s="25" t="s">
        <v>136</v>
      </c>
      <c r="H39" s="8">
        <v>0.0625</v>
      </c>
      <c r="I39" s="7" t="s">
        <v>137</v>
      </c>
      <c r="J39" s="1" t="s">
        <v>140</v>
      </c>
      <c r="M39" s="6">
        <f t="shared" si="2"/>
        <v>200</v>
      </c>
    </row>
    <row r="40" spans="1:14" ht="13.5" customHeight="1">
      <c r="A40" s="3" t="s">
        <v>100</v>
      </c>
      <c r="B40" s="6">
        <v>1000</v>
      </c>
      <c r="G40" s="25"/>
      <c r="H40" s="8"/>
      <c r="I40" s="7"/>
      <c r="M40" s="6">
        <f t="shared" si="2"/>
        <v>1000</v>
      </c>
      <c r="N40" s="29"/>
    </row>
    <row r="41" spans="1:14" ht="13.5" customHeight="1">
      <c r="A41" s="13" t="s">
        <v>101</v>
      </c>
      <c r="B41" s="19">
        <f>SUM(M32:M40)</f>
        <v>3050</v>
      </c>
      <c r="C41" s="14" t="s">
        <v>102</v>
      </c>
      <c r="D41" s="2"/>
      <c r="E41" s="2"/>
      <c r="F41" s="2"/>
      <c r="G41" s="25"/>
      <c r="H41" s="15"/>
      <c r="I41" s="16"/>
      <c r="J41" s="17"/>
      <c r="K41" s="16"/>
      <c r="L41" s="2"/>
      <c r="N41" s="29"/>
    </row>
    <row r="42" spans="1:14" ht="13.5" customHeight="1" thickBot="1">
      <c r="A42" s="18" t="s">
        <v>103</v>
      </c>
      <c r="B42" s="35" t="s">
        <v>141</v>
      </c>
      <c r="C42" s="35"/>
      <c r="D42" s="35"/>
      <c r="E42" s="35"/>
      <c r="F42" s="35"/>
      <c r="G42" s="35"/>
      <c r="H42" s="35"/>
      <c r="I42" s="35"/>
      <c r="J42" s="35"/>
      <c r="K42" s="35"/>
      <c r="L42" s="35"/>
      <c r="N42" s="29"/>
    </row>
    <row r="43" ht="13.5" customHeight="1" thickTop="1">
      <c r="N43" s="29"/>
    </row>
    <row r="44" spans="1:14" ht="13.5" customHeight="1" thickBot="1">
      <c r="A44" s="36">
        <f>A1+5</f>
        <v>40103</v>
      </c>
      <c r="B44" s="36"/>
      <c r="C44" s="36"/>
      <c r="D44" s="36"/>
      <c r="E44" s="37" t="str">
        <f>TEXT(A44,"（aaa）")</f>
        <v>(土)</v>
      </c>
      <c r="F44" s="37"/>
      <c r="G44" s="9"/>
      <c r="H44" s="10"/>
      <c r="I44" s="11" t="s">
        <v>2</v>
      </c>
      <c r="J44" s="12"/>
      <c r="K44" s="22">
        <v>0.7361111111111112</v>
      </c>
      <c r="L44" s="22">
        <v>0.8125</v>
      </c>
      <c r="N44" s="29"/>
    </row>
    <row r="45" spans="1:14" ht="13.5" customHeight="1" thickTop="1">
      <c r="A45" s="3" t="s">
        <v>93</v>
      </c>
      <c r="B45" s="6">
        <v>400</v>
      </c>
      <c r="H45" s="8"/>
      <c r="I45" s="7"/>
      <c r="K45" s="6"/>
      <c r="M45" s="6">
        <f aca="true" t="shared" si="3" ref="M45:M51">IF(F45&gt;1,B45*D45*F45,IF(D45&gt;1,B45*D45,B45))</f>
        <v>400</v>
      </c>
      <c r="N45" s="29"/>
    </row>
    <row r="46" spans="2:14" ht="13.5" customHeight="1">
      <c r="B46" s="6">
        <v>50</v>
      </c>
      <c r="C46" s="6" t="s">
        <v>3</v>
      </c>
      <c r="D46" s="6">
        <v>8</v>
      </c>
      <c r="G46" s="3" t="s">
        <v>142</v>
      </c>
      <c r="H46" s="8">
        <v>0.052083333333333336</v>
      </c>
      <c r="I46" s="7" t="s">
        <v>126</v>
      </c>
      <c r="K46" s="6"/>
      <c r="M46" s="6">
        <f t="shared" si="3"/>
        <v>400</v>
      </c>
      <c r="N46" s="29"/>
    </row>
    <row r="47" spans="1:15" s="5" customFormat="1" ht="13.5" customHeight="1">
      <c r="A47" s="3" t="s">
        <v>143</v>
      </c>
      <c r="B47" s="6">
        <v>25</v>
      </c>
      <c r="C47" s="6" t="s">
        <v>144</v>
      </c>
      <c r="D47" s="6">
        <v>4</v>
      </c>
      <c r="E47" s="6"/>
      <c r="F47" s="6"/>
      <c r="G47" s="3" t="s">
        <v>145</v>
      </c>
      <c r="H47" s="8">
        <v>0.041666666666666664</v>
      </c>
      <c r="I47" s="7" t="s">
        <v>146</v>
      </c>
      <c r="J47" s="1"/>
      <c r="K47" s="6"/>
      <c r="L47" s="6"/>
      <c r="M47" s="6">
        <f t="shared" si="3"/>
        <v>100</v>
      </c>
      <c r="N47" s="6"/>
      <c r="O47" s="6"/>
    </row>
    <row r="48" spans="1:13" ht="13.5" customHeight="1">
      <c r="A48" s="3" t="s">
        <v>147</v>
      </c>
      <c r="B48" s="6">
        <v>100</v>
      </c>
      <c r="H48" s="8"/>
      <c r="I48" s="7"/>
      <c r="K48" s="6"/>
      <c r="M48" s="6">
        <f t="shared" si="3"/>
        <v>100</v>
      </c>
    </row>
    <row r="49" spans="1:13" ht="13.5" customHeight="1">
      <c r="A49" s="3" t="s">
        <v>148</v>
      </c>
      <c r="B49" s="6">
        <v>100</v>
      </c>
      <c r="C49" s="6" t="s">
        <v>144</v>
      </c>
      <c r="D49" s="6">
        <v>8</v>
      </c>
      <c r="G49" s="3" t="s">
        <v>149</v>
      </c>
      <c r="H49" s="8">
        <v>0.10416666666666667</v>
      </c>
      <c r="I49" s="7"/>
      <c r="J49" s="1" t="s">
        <v>160</v>
      </c>
      <c r="K49" s="6"/>
      <c r="M49" s="6">
        <f>IF(F49&gt;1,B49*D49*F49,IF(D49&gt;1,B49*D49,B49))</f>
        <v>800</v>
      </c>
    </row>
    <row r="50" spans="1:13" ht="13.5" customHeight="1">
      <c r="A50" s="3" t="s">
        <v>150</v>
      </c>
      <c r="B50" s="6">
        <v>50</v>
      </c>
      <c r="C50" s="6" t="s">
        <v>144</v>
      </c>
      <c r="D50" s="6">
        <v>8</v>
      </c>
      <c r="G50" s="3" t="s">
        <v>145</v>
      </c>
      <c r="H50" s="8">
        <v>0.052083333333333336</v>
      </c>
      <c r="I50" s="7" t="s">
        <v>151</v>
      </c>
      <c r="K50" s="6"/>
      <c r="M50" s="6">
        <f t="shared" si="3"/>
        <v>400</v>
      </c>
    </row>
    <row r="51" spans="1:13" ht="13.5" customHeight="1">
      <c r="A51" s="3" t="s">
        <v>143</v>
      </c>
      <c r="B51" s="6">
        <v>50</v>
      </c>
      <c r="C51" s="6" t="s">
        <v>144</v>
      </c>
      <c r="D51" s="6">
        <v>12</v>
      </c>
      <c r="G51" s="3" t="s">
        <v>149</v>
      </c>
      <c r="H51" s="8">
        <v>0.04861111111111111</v>
      </c>
      <c r="I51" s="7" t="s">
        <v>152</v>
      </c>
      <c r="J51" s="1" t="s">
        <v>161</v>
      </c>
      <c r="K51" s="6"/>
      <c r="M51" s="6">
        <f t="shared" si="3"/>
        <v>600</v>
      </c>
    </row>
    <row r="52" spans="1:13" ht="13.5" customHeight="1">
      <c r="A52" s="3" t="s">
        <v>147</v>
      </c>
      <c r="B52" s="6">
        <v>100</v>
      </c>
      <c r="H52" s="8"/>
      <c r="I52" s="7"/>
      <c r="K52" s="6"/>
      <c r="M52" s="6">
        <f aca="true" t="shared" si="4" ref="M52:M57">IF(F52&gt;1,B52*D52*F52,IF(D52&gt;1,B52*D52,B52))</f>
        <v>100</v>
      </c>
    </row>
    <row r="53" spans="1:13" ht="13.5" customHeight="1">
      <c r="A53" s="3" t="s">
        <v>143</v>
      </c>
      <c r="B53" s="6">
        <v>50</v>
      </c>
      <c r="C53" s="6" t="s">
        <v>144</v>
      </c>
      <c r="D53" s="6">
        <v>4</v>
      </c>
      <c r="G53" s="3" t="s">
        <v>153</v>
      </c>
      <c r="H53" s="8">
        <v>0.052083333333333336</v>
      </c>
      <c r="I53" s="7" t="s">
        <v>154</v>
      </c>
      <c r="J53" s="1" t="s">
        <v>162</v>
      </c>
      <c r="K53" s="6"/>
      <c r="M53" s="6">
        <f t="shared" si="4"/>
        <v>200</v>
      </c>
    </row>
    <row r="54" spans="2:13" ht="13.5" customHeight="1">
      <c r="B54" s="6">
        <v>50</v>
      </c>
      <c r="C54" s="6" t="s">
        <v>144</v>
      </c>
      <c r="D54" s="6">
        <v>4</v>
      </c>
      <c r="E54" s="6" t="s">
        <v>144</v>
      </c>
      <c r="F54" s="6">
        <v>2</v>
      </c>
      <c r="G54" s="3" t="s">
        <v>153</v>
      </c>
      <c r="H54" s="8">
        <v>0.0625</v>
      </c>
      <c r="I54" s="7" t="s">
        <v>155</v>
      </c>
      <c r="J54" s="1" t="s">
        <v>163</v>
      </c>
      <c r="K54" s="6"/>
      <c r="M54" s="6">
        <f t="shared" si="4"/>
        <v>400</v>
      </c>
    </row>
    <row r="55" spans="1:13" ht="13.5" customHeight="1">
      <c r="A55" s="3" t="s">
        <v>158</v>
      </c>
      <c r="B55" s="6">
        <v>50</v>
      </c>
      <c r="H55" s="8"/>
      <c r="I55" s="7"/>
      <c r="K55" s="6"/>
      <c r="M55" s="6">
        <f t="shared" si="4"/>
        <v>50</v>
      </c>
    </row>
    <row r="56" spans="1:13" ht="13.5" customHeight="1">
      <c r="A56" s="3" t="s">
        <v>159</v>
      </c>
      <c r="B56" s="6">
        <v>25</v>
      </c>
      <c r="C56" s="6" t="s">
        <v>144</v>
      </c>
      <c r="D56" s="6">
        <v>2</v>
      </c>
      <c r="G56" s="3" t="s">
        <v>153</v>
      </c>
      <c r="H56" s="8">
        <v>0.0625</v>
      </c>
      <c r="I56" s="7" t="s">
        <v>156</v>
      </c>
      <c r="J56" s="34"/>
      <c r="K56" s="6"/>
      <c r="M56" s="6">
        <f t="shared" si="4"/>
        <v>50</v>
      </c>
    </row>
    <row r="57" spans="1:13" ht="13.5" customHeight="1">
      <c r="A57" s="3" t="s">
        <v>157</v>
      </c>
      <c r="B57" s="6">
        <v>200</v>
      </c>
      <c r="I57" s="7"/>
      <c r="K57" s="6"/>
      <c r="M57" s="6">
        <f t="shared" si="4"/>
        <v>200</v>
      </c>
    </row>
    <row r="58" spans="1:12" ht="13.5" customHeight="1">
      <c r="A58" s="13" t="s">
        <v>104</v>
      </c>
      <c r="B58" s="19">
        <f>SUM(M45:M57)</f>
        <v>3800</v>
      </c>
      <c r="C58" s="14" t="s">
        <v>105</v>
      </c>
      <c r="D58" s="2"/>
      <c r="E58" s="2"/>
      <c r="F58" s="2"/>
      <c r="G58" s="13"/>
      <c r="H58" s="15"/>
      <c r="I58" s="26"/>
      <c r="J58" s="27"/>
      <c r="K58" s="28"/>
      <c r="L58" s="28"/>
    </row>
    <row r="59" spans="1:12" ht="13.5" customHeight="1" thickBot="1">
      <c r="A59" s="18" t="s">
        <v>106</v>
      </c>
      <c r="B59" s="35" t="s">
        <v>164</v>
      </c>
      <c r="C59" s="35"/>
      <c r="D59" s="35"/>
      <c r="E59" s="35"/>
      <c r="F59" s="35"/>
      <c r="G59" s="35"/>
      <c r="H59" s="35"/>
      <c r="I59" s="35"/>
      <c r="J59" s="35"/>
      <c r="K59" s="35"/>
      <c r="L59" s="35"/>
    </row>
    <row r="60" ht="13.5" customHeight="1" thickTop="1"/>
    <row r="61" spans="1:12" ht="13.5" customHeight="1" thickBot="1">
      <c r="A61" s="36">
        <f>A1+6</f>
        <v>40104</v>
      </c>
      <c r="B61" s="36"/>
      <c r="C61" s="36"/>
      <c r="D61" s="36"/>
      <c r="E61" s="37" t="str">
        <f>TEXT(A61,"（aaa）")</f>
        <v>(日)</v>
      </c>
      <c r="F61" s="37"/>
      <c r="G61" s="9"/>
      <c r="H61" s="10"/>
      <c r="I61" s="11" t="s">
        <v>0</v>
      </c>
      <c r="J61" s="21"/>
      <c r="K61" s="22"/>
      <c r="L61" s="22"/>
    </row>
    <row r="62" spans="8:13" ht="13.5" customHeight="1" thickTop="1">
      <c r="H62" s="8"/>
      <c r="I62" s="7"/>
      <c r="K62" s="6"/>
      <c r="M62" s="6">
        <f>IF(F62&gt;1,B62*D62*F62,IF(D62&gt;1,B62*D62,B62))</f>
        <v>0</v>
      </c>
    </row>
    <row r="63" spans="1:12" ht="13.5" customHeight="1">
      <c r="A63" s="13"/>
      <c r="B63" s="19"/>
      <c r="C63" s="14"/>
      <c r="D63" s="2"/>
      <c r="E63" s="2"/>
      <c r="F63" s="2"/>
      <c r="G63" s="13"/>
      <c r="H63" s="15"/>
      <c r="I63" s="26"/>
      <c r="J63" s="27"/>
      <c r="K63" s="28"/>
      <c r="L63" s="28"/>
    </row>
    <row r="64" spans="1:12" ht="13.5" customHeight="1" thickBot="1">
      <c r="A64" s="18" t="s">
        <v>107</v>
      </c>
      <c r="B64" s="35"/>
      <c r="C64" s="35"/>
      <c r="D64" s="35"/>
      <c r="E64" s="35"/>
      <c r="F64" s="35"/>
      <c r="G64" s="35"/>
      <c r="H64" s="35"/>
      <c r="I64" s="35"/>
      <c r="J64" s="35"/>
      <c r="K64" s="35"/>
      <c r="L64" s="35"/>
    </row>
    <row r="65" spans="9:10" ht="13.5" customHeight="1" thickTop="1">
      <c r="I65" s="24" t="s">
        <v>1</v>
      </c>
      <c r="J65" s="20">
        <f>SUM(B9,B22,B28,B41,B58)</f>
        <v>11800</v>
      </c>
    </row>
  </sheetData>
  <mergeCells count="20">
    <mergeCell ref="B64:L64"/>
    <mergeCell ref="A44:D44"/>
    <mergeCell ref="E44:F44"/>
    <mergeCell ref="E1:F1"/>
    <mergeCell ref="E12:F12"/>
    <mergeCell ref="A14:D14"/>
    <mergeCell ref="E14:F14"/>
    <mergeCell ref="A1:D1"/>
    <mergeCell ref="A12:D12"/>
    <mergeCell ref="B10:L10"/>
    <mergeCell ref="B59:L59"/>
    <mergeCell ref="A61:D61"/>
    <mergeCell ref="E61:F61"/>
    <mergeCell ref="B23:L23"/>
    <mergeCell ref="A25:D25"/>
    <mergeCell ref="B29:L29"/>
    <mergeCell ref="E31:F31"/>
    <mergeCell ref="A31:D31"/>
    <mergeCell ref="E25:F25"/>
    <mergeCell ref="B42:L42"/>
  </mergeCells>
  <dataValidations count="2">
    <dataValidation allowBlank="1" showInputMessage="1" showErrorMessage="1" imeMode="off" sqref="B62:H63 B2:H9 B45:H55 B15:H22 B32:H41 B26:H28 G56:H56 B56:F57 H57 B58:H58"/>
    <dataValidation type="list" allowBlank="1" showInputMessage="1" showErrorMessage="1" imeMode="off" sqref="G57">
      <formula1>#REF!</formula1>
    </dataValidation>
  </dataValidations>
  <printOptions/>
  <pageMargins left="0.7874015748031497" right="0.7874015748031497" top="0.3937007874015748" bottom="0.3937007874015748" header="0.5118110236220472" footer="0.5118110236220472"/>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Hirae</dc:creator>
  <cp:keywords/>
  <dc:description/>
  <cp:lastModifiedBy>平江雅宏</cp:lastModifiedBy>
  <cp:lastPrinted>2009-10-17T06:58:23Z</cp:lastPrinted>
  <dcterms:created xsi:type="dcterms:W3CDTF">2007-11-12T01:31:50Z</dcterms:created>
  <dcterms:modified xsi:type="dcterms:W3CDTF">2009-10-18T23:00:43Z</dcterms:modified>
  <cp:category/>
  <cp:version/>
  <cp:contentType/>
  <cp:contentStatus/>
</cp:coreProperties>
</file>